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DC\Public - EJS\Commun EJS\SERVICE EJS\Tarifs\2023\"/>
    </mc:Choice>
  </mc:AlternateContent>
  <xr:revisionPtr revIDLastSave="0" documentId="8_{7097E47D-1965-4740-BFDC-4D196E463DC6}" xr6:coauthVersionLast="36" xr6:coauthVersionMax="36" xr10:uidLastSave="{00000000-0000-0000-0000-000000000000}"/>
  <bookViews>
    <workbookView xWindow="0" yWindow="0" windowWidth="25200" windowHeight="11175" xr2:uid="{4710395C-271E-4D12-999D-BCE49E8F2A13}"/>
  </bookViews>
  <sheets>
    <sheet name="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48" i="1" l="1"/>
  <c r="L47" i="1"/>
  <c r="K47" i="1"/>
  <c r="I47" i="1"/>
  <c r="G47" i="1"/>
  <c r="F47" i="1"/>
  <c r="I46" i="1"/>
  <c r="D46" i="1"/>
  <c r="L43" i="1"/>
  <c r="L44" i="1" s="1"/>
  <c r="K43" i="1"/>
  <c r="K44" i="1" s="1"/>
  <c r="J43" i="1"/>
  <c r="G43" i="1"/>
  <c r="G44" i="1" s="1"/>
  <c r="F43" i="1"/>
  <c r="F44" i="1" s="1"/>
  <c r="E43" i="1"/>
  <c r="L42" i="1"/>
  <c r="K42" i="1"/>
  <c r="G42" i="1"/>
  <c r="F42" i="1"/>
  <c r="I41" i="1"/>
  <c r="D41" i="1"/>
  <c r="G37" i="1"/>
  <c r="F37" i="1"/>
  <c r="L36" i="1"/>
  <c r="L37" i="1" s="1"/>
  <c r="K36" i="1"/>
  <c r="K37" i="1" s="1"/>
  <c r="J36" i="1"/>
  <c r="I36" i="1"/>
  <c r="G36" i="1"/>
  <c r="F36" i="1"/>
  <c r="E36" i="1"/>
  <c r="D36" i="1"/>
  <c r="G35" i="1"/>
  <c r="L34" i="1"/>
  <c r="L35" i="1" s="1"/>
  <c r="K34" i="1"/>
  <c r="K35" i="1" s="1"/>
  <c r="J34" i="1"/>
  <c r="G34" i="1"/>
  <c r="F34" i="1"/>
  <c r="F35" i="1" s="1"/>
  <c r="E34" i="1"/>
  <c r="F33" i="1"/>
  <c r="L32" i="1"/>
  <c r="L33" i="1" s="1"/>
  <c r="K32" i="1"/>
  <c r="K33" i="1" s="1"/>
  <c r="J32" i="1"/>
  <c r="I32" i="1"/>
  <c r="G32" i="1"/>
  <c r="G33" i="1" s="1"/>
  <c r="F32" i="1"/>
  <c r="E32" i="1"/>
  <c r="D32" i="1"/>
  <c r="L27" i="1"/>
  <c r="L28" i="1" s="1"/>
  <c r="K27" i="1"/>
  <c r="K28" i="1" s="1"/>
  <c r="J27" i="1"/>
  <c r="G27" i="1"/>
  <c r="G28" i="1" s="1"/>
  <c r="F27" i="1"/>
  <c r="F28" i="1" s="1"/>
  <c r="E27" i="1"/>
  <c r="F26" i="1"/>
  <c r="L25" i="1"/>
  <c r="L26" i="1" s="1"/>
  <c r="K25" i="1"/>
  <c r="K26" i="1" s="1"/>
  <c r="J25" i="1"/>
  <c r="I25" i="1"/>
  <c r="G25" i="1"/>
  <c r="G26" i="1" s="1"/>
  <c r="F25" i="1"/>
  <c r="E25" i="1"/>
  <c r="D25" i="1"/>
  <c r="L24" i="1"/>
  <c r="K24" i="1"/>
  <c r="G24" i="1"/>
  <c r="F24" i="1"/>
  <c r="I22" i="1"/>
  <c r="D22" i="1"/>
  <c r="L19" i="1"/>
  <c r="K19" i="1"/>
  <c r="G19" i="1"/>
  <c r="F19" i="1"/>
  <c r="I17" i="1"/>
  <c r="D17" i="1"/>
  <c r="L14" i="1"/>
  <c r="K14" i="1"/>
  <c r="G14" i="1"/>
  <c r="F14" i="1"/>
  <c r="D12" i="1"/>
  <c r="I5" i="1"/>
  <c r="D27" i="1" l="1"/>
  <c r="I27" i="1"/>
  <c r="D34" i="1"/>
  <c r="I34" i="1"/>
  <c r="D43" i="1"/>
  <c r="I43" i="1"/>
</calcChain>
</file>

<file path=xl/sharedStrings.xml><?xml version="1.0" encoding="utf-8"?>
<sst xmlns="http://schemas.openxmlformats.org/spreadsheetml/2006/main" count="64" uniqueCount="48">
  <si>
    <t xml:space="preserve">SIMULATEUR DE CALCUL </t>
  </si>
  <si>
    <t>DES TARIFS MUNICIPAUX PERISCOLAIRES ET DES TARIFS EXTRA-SCOLAIRES</t>
  </si>
  <si>
    <t>Tarifs applicables à compter du 1 janvier 2023</t>
  </si>
  <si>
    <t>Simulation le :</t>
  </si>
  <si>
    <t>Entrez votre quotient familial dans la case en jaune pour voir apparaitre les tarifs qui vous sont applicables</t>
  </si>
  <si>
    <t>QUOTIENT FAMILIAL</t>
  </si>
  <si>
    <t>Tarif</t>
  </si>
  <si>
    <t>Structure concernée</t>
  </si>
  <si>
    <t>Montbrison</t>
  </si>
  <si>
    <t>Taux
d'effort MTB</t>
  </si>
  <si>
    <t>Tarif plancher MTB</t>
  </si>
  <si>
    <t>Tarif plafond MTB</t>
  </si>
  <si>
    <t>ou</t>
  </si>
  <si>
    <t>Extérieur</t>
  </si>
  <si>
    <t>Tarif plancher EXT</t>
  </si>
  <si>
    <t>Tarif plafond EXT</t>
  </si>
  <si>
    <t>Le repas</t>
  </si>
  <si>
    <t>Restauration scolaire</t>
  </si>
  <si>
    <t>Accueil de loisirs Paul Cézanne</t>
  </si>
  <si>
    <t xml:space="preserve">Ex : </t>
  </si>
  <si>
    <t>2 parents avec 2 enfants</t>
  </si>
  <si>
    <t>(3 parts)</t>
  </si>
  <si>
    <t>La majoration réservation hors délai</t>
  </si>
  <si>
    <t>Tarif fixe</t>
  </si>
  <si>
    <t>Le 1/4 d'heure d'accueil</t>
  </si>
  <si>
    <t>Accueil périscolaire</t>
  </si>
  <si>
    <t>La majoration dépassement horaire</t>
  </si>
  <si>
    <t>La 1/2 journée</t>
  </si>
  <si>
    <t>Espace jeunes</t>
  </si>
  <si>
    <t>le repas</t>
  </si>
  <si>
    <t>le 1/4 d'h d'accueil</t>
  </si>
  <si>
    <t>la majoration dépassement horaire</t>
  </si>
  <si>
    <t>ACCUEIL DE LOISIRS PAUL CEZANNE VACANCES</t>
  </si>
  <si>
    <t>la demi-journée</t>
  </si>
  <si>
    <t>L'adhésion annuelle</t>
  </si>
  <si>
    <t>ACTIV'ÉTÉ</t>
  </si>
  <si>
    <t>La semaine</t>
  </si>
  <si>
    <t>Activ'été</t>
  </si>
  <si>
    <t>Droits aux chèques loisirs</t>
  </si>
  <si>
    <t>Enfants scolarisés entre le CP et la 3ème</t>
  </si>
  <si>
    <t xml:space="preserve">Principe de calcul : </t>
  </si>
  <si>
    <t>TARIF = Quotient famillial x taux d'effort</t>
  </si>
  <si>
    <t>Dans l'intervalle des tarifs plancher et plafond</t>
  </si>
  <si>
    <r>
      <t xml:space="preserve">Cas particulier des chèques loisirs, </t>
    </r>
    <r>
      <rPr>
        <b/>
        <sz val="11"/>
        <color theme="1"/>
        <rFont val="Bahnschrift Light"/>
        <family val="2"/>
      </rPr>
      <t>uniquement pour les Montbrisonnais</t>
    </r>
    <r>
      <rPr>
        <sz val="11"/>
        <color theme="1"/>
        <rFont val="Bahnschrift Light"/>
        <family val="2"/>
      </rPr>
      <t>. Pas de droits pour les extérieurs</t>
    </r>
  </si>
  <si>
    <t>QF de 0€ à 600€ = 30€</t>
  </si>
  <si>
    <t>QF compris entre 601€ et 800€ = 20€</t>
  </si>
  <si>
    <t>QF compris entre 801€ et 1000€ = 10€</t>
  </si>
  <si>
    <t>QF à partir de 1001€ = 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</si>
</sst>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00%"/>
    <numFmt numFmtId="165" formatCode="#,##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4"/>
      <color theme="0"/>
      <name val="Bahnschrift Light"/>
      <family val="2"/>
    </font>
    <font>
      <b/>
      <sz val="11"/>
      <color theme="0"/>
      <name val="Bahnschrift Light"/>
      <family val="2"/>
    </font>
    <font>
      <sz val="11"/>
      <name val="Bahnschrift Light"/>
      <family val="2"/>
    </font>
    <font>
      <b/>
      <u/>
      <sz val="11"/>
      <color theme="1"/>
      <name val="Bahnschrift Light"/>
      <family val="2"/>
    </font>
    <font>
      <sz val="12"/>
      <color rgb="FF000000"/>
      <name val="Bahnschrift Light"/>
      <family val="2"/>
    </font>
    <font>
      <b/>
      <sz val="14"/>
      <name val="Bahnschrift Light"/>
      <family val="2"/>
    </font>
    <font>
      <b/>
      <sz val="12"/>
      <name val="Bahnschrift Light"/>
      <family val="2"/>
    </font>
    <font>
      <b/>
      <sz val="14"/>
      <color theme="1"/>
      <name val="Bahnschrift Light"/>
      <family val="2"/>
    </font>
    <font>
      <b/>
      <i/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b/>
      <i/>
      <sz val="11"/>
      <color theme="9" tint="-0.249977111117893"/>
      <name val="Bahnschrift Light"/>
      <family val="2"/>
    </font>
    <font>
      <b/>
      <sz val="11"/>
      <color rgb="FF0070C0"/>
      <name val="Bahnschrift Light"/>
      <family val="2"/>
    </font>
    <font>
      <i/>
      <sz val="8"/>
      <color theme="1"/>
      <name val="Bahnschrift Light"/>
      <family val="2"/>
    </font>
    <font>
      <b/>
      <sz val="11"/>
      <name val="Bahnschrift Light"/>
      <family val="2"/>
    </font>
    <font>
      <b/>
      <sz val="11"/>
      <color theme="9" tint="-0.499984740745262"/>
      <name val="Bahnschrift Light"/>
      <family val="2"/>
    </font>
    <font>
      <b/>
      <i/>
      <sz val="11"/>
      <name val="Bahnschrift Light"/>
      <family val="2"/>
    </font>
    <font>
      <b/>
      <i/>
      <sz val="11"/>
      <color rgb="FF760000"/>
      <name val="Bahnschrift Light"/>
      <family val="2"/>
    </font>
    <font>
      <sz val="8"/>
      <color theme="1"/>
      <name val="Bahnschrift Light"/>
      <family val="2"/>
    </font>
    <font>
      <sz val="11"/>
      <color rgb="FFFF0000"/>
      <name val="Bahnschrift Light"/>
      <family val="2"/>
    </font>
    <font>
      <u/>
      <sz val="11"/>
      <name val="Bahnschrift Light"/>
      <family val="2"/>
    </font>
    <font>
      <b/>
      <u/>
      <sz val="11"/>
      <name val="Bahnschrift Light"/>
      <family val="2"/>
    </font>
    <font>
      <u/>
      <sz val="11"/>
      <color theme="1"/>
      <name val="Bahnschrift Light"/>
      <family val="2"/>
    </font>
    <font>
      <b/>
      <sz val="11"/>
      <color rgb="FF760000"/>
      <name val="Bahnschrift Light"/>
      <family val="2"/>
    </font>
    <font>
      <u/>
      <sz val="14"/>
      <color theme="1"/>
      <name val="Bahnschrift Light"/>
      <family val="2"/>
    </font>
    <font>
      <sz val="12"/>
      <color theme="1"/>
      <name val="Bahnschrift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right" vertical="center"/>
    </xf>
    <xf numFmtId="14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9" fontId="14" fillId="0" borderId="0" xfId="2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2" fillId="0" borderId="2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</xf>
    <xf numFmtId="164" fontId="4" fillId="4" borderId="2" xfId="2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44" fontId="5" fillId="0" borderId="7" xfId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44" fontId="16" fillId="0" borderId="24" xfId="1" applyFont="1" applyFill="1" applyBorder="1" applyAlignment="1" applyProtection="1">
      <alignment horizontal="center" vertical="center"/>
    </xf>
    <xf numFmtId="164" fontId="18" fillId="0" borderId="25" xfId="2" applyNumberFormat="1" applyFont="1" applyFill="1" applyBorder="1" applyAlignment="1" applyProtection="1">
      <alignment vertical="center"/>
    </xf>
    <xf numFmtId="164" fontId="18" fillId="0" borderId="26" xfId="2" applyNumberFormat="1" applyFont="1" applyFill="1" applyBorder="1" applyAlignment="1" applyProtection="1">
      <alignment vertical="center"/>
    </xf>
    <xf numFmtId="164" fontId="18" fillId="0" borderId="27" xfId="2" applyNumberFormat="1" applyFont="1" applyFill="1" applyBorder="1" applyAlignment="1" applyProtection="1">
      <alignment vertical="center"/>
    </xf>
    <xf numFmtId="44" fontId="16" fillId="0" borderId="28" xfId="1" applyFont="1" applyFill="1" applyBorder="1" applyAlignment="1" applyProtection="1">
      <alignment horizontal="center" vertical="center"/>
    </xf>
    <xf numFmtId="164" fontId="19" fillId="5" borderId="25" xfId="2" applyNumberFormat="1" applyFont="1" applyFill="1" applyBorder="1" applyAlignment="1" applyProtection="1">
      <alignment vertical="center"/>
    </xf>
    <xf numFmtId="164" fontId="19" fillId="5" borderId="26" xfId="2" applyNumberFormat="1" applyFont="1" applyFill="1" applyBorder="1" applyAlignment="1" applyProtection="1">
      <alignment vertical="center"/>
    </xf>
    <xf numFmtId="164" fontId="19" fillId="5" borderId="27" xfId="2" applyNumberFormat="1" applyFon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12" fillId="0" borderId="31" xfId="0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44" fontId="16" fillId="0" borderId="34" xfId="1" applyFont="1" applyFill="1" applyBorder="1" applyAlignment="1" applyProtection="1">
      <alignment horizontal="center" vertical="center"/>
    </xf>
    <xf numFmtId="44" fontId="16" fillId="0" borderId="38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6" fontId="2" fillId="0" borderId="0" xfId="0" applyNumberFormat="1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4" fontId="16" fillId="0" borderId="39" xfId="1" applyFont="1" applyFill="1" applyBorder="1" applyAlignment="1" applyProtection="1">
      <alignment horizontal="center" vertical="center"/>
    </xf>
    <xf numFmtId="164" fontId="18" fillId="0" borderId="18" xfId="2" applyNumberFormat="1" applyFont="1" applyFill="1" applyBorder="1" applyAlignment="1" applyProtection="1">
      <alignment vertical="center"/>
    </xf>
    <xf numFmtId="164" fontId="18" fillId="0" borderId="40" xfId="2" applyNumberFormat="1" applyFont="1" applyFill="1" applyBorder="1" applyAlignment="1" applyProtection="1">
      <alignment vertical="center"/>
    </xf>
    <xf numFmtId="164" fontId="18" fillId="0" borderId="20" xfId="2" applyNumberFormat="1" applyFont="1" applyFill="1" applyBorder="1" applyAlignment="1" applyProtection="1">
      <alignment vertical="center"/>
    </xf>
    <xf numFmtId="44" fontId="16" fillId="0" borderId="7" xfId="1" applyFont="1" applyFill="1" applyBorder="1" applyAlignment="1" applyProtection="1">
      <alignment horizontal="center" vertical="center"/>
    </xf>
    <xf numFmtId="164" fontId="19" fillId="5" borderId="18" xfId="2" applyNumberFormat="1" applyFont="1" applyFill="1" applyBorder="1" applyAlignment="1" applyProtection="1">
      <alignment vertical="center"/>
    </xf>
    <xf numFmtId="164" fontId="19" fillId="5" borderId="40" xfId="2" applyNumberFormat="1" applyFont="1" applyFill="1" applyBorder="1" applyAlignment="1" applyProtection="1">
      <alignment vertical="center"/>
    </xf>
    <xf numFmtId="164" fontId="19" fillId="5" borderId="20" xfId="2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21" fillId="0" borderId="22" xfId="0" applyFont="1" applyFill="1" applyBorder="1" applyAlignment="1" applyProtection="1">
      <alignment vertical="center"/>
    </xf>
    <xf numFmtId="0" fontId="12" fillId="0" borderId="44" xfId="0" applyFont="1" applyFill="1" applyBorder="1" applyAlignment="1" applyProtection="1">
      <alignment horizontal="left" vertical="center"/>
    </xf>
    <xf numFmtId="0" fontId="12" fillId="0" borderId="5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6" fontId="12" fillId="0" borderId="0" xfId="0" applyNumberFormat="1" applyFont="1" applyFill="1" applyBorder="1" applyAlignment="1" applyProtection="1">
      <alignment vertical="center"/>
    </xf>
    <xf numFmtId="44" fontId="22" fillId="0" borderId="7" xfId="1" applyFont="1" applyFill="1" applyBorder="1" applyAlignment="1" applyProtection="1">
      <alignment vertical="center"/>
    </xf>
    <xf numFmtId="0" fontId="2" fillId="0" borderId="57" xfId="0" applyFont="1" applyFill="1" applyBorder="1" applyAlignment="1" applyProtection="1">
      <alignment vertical="center"/>
    </xf>
    <xf numFmtId="0" fontId="12" fillId="0" borderId="58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 applyProtection="1">
      <alignment horizontal="left" vertical="center"/>
    </xf>
    <xf numFmtId="44" fontId="16" fillId="0" borderId="57" xfId="1" applyFont="1" applyFill="1" applyBorder="1" applyAlignment="1" applyProtection="1">
      <alignment horizontal="center" vertical="center"/>
    </xf>
    <xf numFmtId="44" fontId="16" fillId="0" borderId="59" xfId="1" applyFont="1" applyFill="1" applyBorder="1" applyAlignment="1" applyProtection="1">
      <alignment horizontal="center" vertical="center"/>
    </xf>
    <xf numFmtId="164" fontId="19" fillId="6" borderId="18" xfId="2" applyNumberFormat="1" applyFont="1" applyFill="1" applyBorder="1" applyAlignment="1" applyProtection="1">
      <alignment vertical="center"/>
    </xf>
    <xf numFmtId="164" fontId="19" fillId="6" borderId="40" xfId="2" applyNumberFormat="1" applyFont="1" applyFill="1" applyBorder="1" applyAlignment="1" applyProtection="1">
      <alignment vertical="center"/>
    </xf>
    <xf numFmtId="164" fontId="19" fillId="6" borderId="20" xfId="2" applyNumberFormat="1" applyFont="1" applyFill="1" applyBorder="1" applyAlignment="1" applyProtection="1">
      <alignment vertical="center"/>
    </xf>
    <xf numFmtId="0" fontId="2" fillId="0" borderId="60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44" fontId="16" fillId="0" borderId="60" xfId="1" applyFont="1" applyFill="1" applyBorder="1" applyAlignment="1" applyProtection="1">
      <alignment horizontal="center" vertical="center"/>
    </xf>
    <xf numFmtId="164" fontId="16" fillId="0" borderId="25" xfId="2" applyNumberFormat="1" applyFont="1" applyFill="1" applyBorder="1" applyAlignment="1" applyProtection="1">
      <alignment vertical="center"/>
    </xf>
    <xf numFmtId="44" fontId="16" fillId="0" borderId="26" xfId="1" applyFont="1" applyFill="1" applyBorder="1" applyAlignment="1" applyProtection="1">
      <alignment vertical="center"/>
    </xf>
    <xf numFmtId="44" fontId="16" fillId="0" borderId="27" xfId="1" applyFont="1" applyFill="1" applyBorder="1" applyAlignment="1" applyProtection="1">
      <alignment vertical="center"/>
    </xf>
    <xf numFmtId="44" fontId="16" fillId="0" borderId="62" xfId="1" applyFont="1" applyFill="1" applyBorder="1" applyAlignment="1" applyProtection="1">
      <alignment horizontal="center" vertical="center"/>
    </xf>
    <xf numFmtId="164" fontId="17" fillId="6" borderId="25" xfId="2" applyNumberFormat="1" applyFont="1" applyFill="1" applyBorder="1" applyAlignment="1" applyProtection="1">
      <alignment vertical="center"/>
    </xf>
    <xf numFmtId="44" fontId="17" fillId="6" borderId="26" xfId="1" applyFont="1" applyFill="1" applyBorder="1" applyAlignment="1" applyProtection="1">
      <alignment vertical="center"/>
    </xf>
    <xf numFmtId="44" fontId="17" fillId="6" borderId="27" xfId="1" applyFont="1" applyFill="1" applyBorder="1" applyAlignment="1" applyProtection="1">
      <alignment vertical="center"/>
    </xf>
    <xf numFmtId="164" fontId="19" fillId="6" borderId="25" xfId="2" applyNumberFormat="1" applyFont="1" applyFill="1" applyBorder="1" applyAlignment="1" applyProtection="1">
      <alignment vertical="center"/>
    </xf>
    <xf numFmtId="164" fontId="19" fillId="6" borderId="26" xfId="2" applyNumberFormat="1" applyFont="1" applyFill="1" applyBorder="1" applyAlignment="1" applyProtection="1">
      <alignment vertical="center"/>
    </xf>
    <xf numFmtId="164" fontId="19" fillId="6" borderId="27" xfId="2" applyNumberFormat="1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12" fillId="0" borderId="36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44" fontId="16" fillId="0" borderId="35" xfId="1" applyFont="1" applyFill="1" applyBorder="1" applyAlignment="1" applyProtection="1">
      <alignment horizontal="center" vertical="center"/>
    </xf>
    <xf numFmtId="164" fontId="18" fillId="0" borderId="63" xfId="2" applyNumberFormat="1" applyFont="1" applyFill="1" applyBorder="1" applyAlignment="1" applyProtection="1">
      <alignment vertical="center"/>
    </xf>
    <xf numFmtId="164" fontId="18" fillId="0" borderId="64" xfId="2" applyNumberFormat="1" applyFont="1" applyFill="1" applyBorder="1" applyAlignment="1" applyProtection="1">
      <alignment vertical="center"/>
    </xf>
    <xf numFmtId="164" fontId="18" fillId="0" borderId="65" xfId="2" applyNumberFormat="1" applyFont="1" applyFill="1" applyBorder="1" applyAlignment="1" applyProtection="1">
      <alignment vertical="center"/>
    </xf>
    <xf numFmtId="44" fontId="16" fillId="0" borderId="66" xfId="1" applyFont="1" applyFill="1" applyBorder="1" applyAlignment="1" applyProtection="1">
      <alignment horizontal="center" vertical="center"/>
    </xf>
    <xf numFmtId="164" fontId="19" fillId="6" borderId="63" xfId="2" applyNumberFormat="1" applyFont="1" applyFill="1" applyBorder="1" applyAlignment="1" applyProtection="1">
      <alignment vertical="center"/>
    </xf>
    <xf numFmtId="164" fontId="19" fillId="6" borderId="64" xfId="2" applyNumberFormat="1" applyFont="1" applyFill="1" applyBorder="1" applyAlignment="1" applyProtection="1">
      <alignment vertical="center"/>
    </xf>
    <xf numFmtId="164" fontId="19" fillId="6" borderId="65" xfId="2" applyNumberFormat="1" applyFont="1" applyFill="1" applyBorder="1" applyAlignment="1" applyProtection="1">
      <alignment vertical="center"/>
    </xf>
    <xf numFmtId="0" fontId="12" fillId="0" borderId="67" xfId="0" applyFont="1" applyFill="1" applyBorder="1" applyAlignment="1" applyProtection="1">
      <alignment vertical="center"/>
    </xf>
    <xf numFmtId="0" fontId="12" fillId="0" borderId="68" xfId="0" applyFont="1" applyFill="1" applyBorder="1" applyAlignment="1" applyProtection="1">
      <alignment horizontal="left" vertical="center"/>
    </xf>
    <xf numFmtId="0" fontId="2" fillId="0" borderId="68" xfId="0" applyFont="1" applyFill="1" applyBorder="1" applyAlignment="1" applyProtection="1">
      <alignment horizontal="left" vertical="center"/>
    </xf>
    <xf numFmtId="44" fontId="23" fillId="0" borderId="67" xfId="1" applyFont="1" applyFill="1" applyBorder="1" applyAlignment="1" applyProtection="1">
      <alignment horizontal="center" vertical="center"/>
    </xf>
    <xf numFmtId="164" fontId="22" fillId="0" borderId="69" xfId="2" applyNumberFormat="1" applyFont="1" applyFill="1" applyBorder="1" applyAlignment="1" applyProtection="1">
      <alignment vertical="center"/>
    </xf>
    <xf numFmtId="44" fontId="22" fillId="0" borderId="70" xfId="1" applyFont="1" applyFill="1" applyBorder="1" applyAlignment="1" applyProtection="1">
      <alignment vertical="center"/>
    </xf>
    <xf numFmtId="44" fontId="5" fillId="0" borderId="71" xfId="1" applyFont="1" applyFill="1" applyBorder="1" applyAlignment="1" applyProtection="1">
      <alignment vertical="center"/>
    </xf>
    <xf numFmtId="44" fontId="23" fillId="0" borderId="72" xfId="1" applyFont="1" applyFill="1" applyBorder="1" applyAlignment="1" applyProtection="1">
      <alignment horizontal="center" vertical="center"/>
    </xf>
    <xf numFmtId="164" fontId="24" fillId="7" borderId="69" xfId="2" applyNumberFormat="1" applyFont="1" applyFill="1" applyBorder="1" applyAlignment="1" applyProtection="1">
      <alignment vertical="center"/>
    </xf>
    <xf numFmtId="44" fontId="24" fillId="7" borderId="70" xfId="1" applyFont="1" applyFill="1" applyBorder="1" applyAlignment="1" applyProtection="1">
      <alignment vertical="center"/>
    </xf>
    <xf numFmtId="44" fontId="2" fillId="7" borderId="71" xfId="1" applyFont="1" applyFill="1" applyBorder="1" applyAlignment="1" applyProtection="1">
      <alignment vertical="center"/>
    </xf>
    <xf numFmtId="164" fontId="17" fillId="7" borderId="25" xfId="2" applyNumberFormat="1" applyFont="1" applyFill="1" applyBorder="1" applyAlignment="1" applyProtection="1">
      <alignment vertical="center"/>
    </xf>
    <xf numFmtId="44" fontId="17" fillId="7" borderId="26" xfId="1" applyFont="1" applyFill="1" applyBorder="1" applyAlignment="1" applyProtection="1">
      <alignment vertical="center"/>
    </xf>
    <xf numFmtId="44" fontId="17" fillId="7" borderId="27" xfId="1" applyFont="1" applyFill="1" applyBorder="1" applyAlignment="1" applyProtection="1">
      <alignment vertical="center"/>
    </xf>
    <xf numFmtId="164" fontId="19" fillId="7" borderId="25" xfId="2" applyNumberFormat="1" applyFont="1" applyFill="1" applyBorder="1" applyAlignment="1" applyProtection="1">
      <alignment vertical="center"/>
    </xf>
    <xf numFmtId="164" fontId="19" fillId="7" borderId="26" xfId="2" applyNumberFormat="1" applyFont="1" applyFill="1" applyBorder="1" applyAlignment="1" applyProtection="1">
      <alignment vertical="center"/>
    </xf>
    <xf numFmtId="164" fontId="19" fillId="7" borderId="27" xfId="2" applyNumberFormat="1" applyFont="1" applyFill="1" applyBorder="1" applyAlignment="1" applyProtection="1">
      <alignment vertical="center"/>
    </xf>
    <xf numFmtId="164" fontId="19" fillId="7" borderId="63" xfId="2" applyNumberFormat="1" applyFont="1" applyFill="1" applyBorder="1" applyAlignment="1" applyProtection="1">
      <alignment vertical="center"/>
    </xf>
    <xf numFmtId="164" fontId="19" fillId="7" borderId="64" xfId="2" applyNumberFormat="1" applyFont="1" applyFill="1" applyBorder="1" applyAlignment="1" applyProtection="1">
      <alignment vertical="center"/>
    </xf>
    <xf numFmtId="164" fontId="19" fillId="7" borderId="65" xfId="2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73" xfId="0" applyFont="1" applyFill="1" applyBorder="1" applyAlignment="1" applyProtection="1">
      <alignment horizontal="left" vertical="center"/>
    </xf>
    <xf numFmtId="0" fontId="2" fillId="0" borderId="73" xfId="0" applyFont="1" applyFill="1" applyBorder="1" applyAlignment="1" applyProtection="1">
      <alignment horizontal="left" vertical="center"/>
    </xf>
    <xf numFmtId="44" fontId="16" fillId="0" borderId="11" xfId="1" applyFont="1" applyFill="1" applyBorder="1" applyAlignment="1" applyProtection="1">
      <alignment horizontal="center" vertical="center"/>
    </xf>
    <xf numFmtId="164" fontId="5" fillId="0" borderId="69" xfId="2" applyNumberFormat="1" applyFont="1" applyFill="1" applyBorder="1" applyAlignment="1" applyProtection="1">
      <alignment vertical="center"/>
    </xf>
    <xf numFmtId="44" fontId="5" fillId="0" borderId="70" xfId="1" applyFont="1" applyFill="1" applyBorder="1" applyAlignment="1" applyProtection="1">
      <alignment vertical="center"/>
    </xf>
    <xf numFmtId="44" fontId="16" fillId="0" borderId="8" xfId="1" applyFont="1" applyFill="1" applyBorder="1" applyAlignment="1" applyProtection="1">
      <alignment horizontal="center" vertical="center"/>
    </xf>
    <xf numFmtId="164" fontId="2" fillId="8" borderId="69" xfId="2" applyNumberFormat="1" applyFont="1" applyFill="1" applyBorder="1" applyAlignment="1" applyProtection="1">
      <alignment vertical="center"/>
    </xf>
    <xf numFmtId="44" fontId="2" fillId="8" borderId="70" xfId="1" applyFont="1" applyFill="1" applyBorder="1" applyAlignment="1" applyProtection="1">
      <alignment vertical="center"/>
    </xf>
    <xf numFmtId="44" fontId="2" fillId="8" borderId="71" xfId="1" applyFont="1" applyFill="1" applyBorder="1" applyAlignment="1" applyProtection="1">
      <alignment vertical="center"/>
    </xf>
    <xf numFmtId="0" fontId="12" fillId="0" borderId="74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44" fontId="16" fillId="0" borderId="74" xfId="1" applyFont="1" applyFill="1" applyBorder="1" applyAlignment="1" applyProtection="1">
      <alignment horizontal="center" vertical="center"/>
    </xf>
    <xf numFmtId="164" fontId="16" fillId="0" borderId="63" xfId="2" applyNumberFormat="1" applyFont="1" applyFill="1" applyBorder="1" applyAlignment="1" applyProtection="1">
      <alignment vertical="center"/>
    </xf>
    <xf numFmtId="44" fontId="16" fillId="0" borderId="64" xfId="1" applyFont="1" applyFill="1" applyBorder="1" applyAlignment="1" applyProtection="1">
      <alignment vertical="center"/>
    </xf>
    <xf numFmtId="44" fontId="16" fillId="0" borderId="65" xfId="1" applyFont="1" applyFill="1" applyBorder="1" applyAlignment="1" applyProtection="1">
      <alignment vertical="center"/>
    </xf>
    <xf numFmtId="44" fontId="16" fillId="0" borderId="1" xfId="1" applyFont="1" applyFill="1" applyBorder="1" applyAlignment="1" applyProtection="1">
      <alignment horizontal="center" vertical="center"/>
    </xf>
    <xf numFmtId="164" fontId="17" fillId="8" borderId="63" xfId="2" applyNumberFormat="1" applyFont="1" applyFill="1" applyBorder="1" applyAlignment="1" applyProtection="1">
      <alignment vertical="center"/>
    </xf>
    <xf numFmtId="44" fontId="17" fillId="8" borderId="64" xfId="1" applyFont="1" applyFill="1" applyBorder="1" applyAlignment="1" applyProtection="1">
      <alignment vertical="center"/>
    </xf>
    <xf numFmtId="44" fontId="17" fillId="8" borderId="65" xfId="1" applyFont="1" applyFill="1" applyBorder="1" applyAlignment="1" applyProtection="1">
      <alignment vertical="center"/>
    </xf>
    <xf numFmtId="164" fontId="19" fillId="8" borderId="18" xfId="2" applyNumberFormat="1" applyFont="1" applyFill="1" applyBorder="1" applyAlignment="1" applyProtection="1">
      <alignment vertical="center"/>
    </xf>
    <xf numFmtId="164" fontId="19" fillId="8" borderId="40" xfId="2" applyNumberFormat="1" applyFont="1" applyFill="1" applyBorder="1" applyAlignment="1" applyProtection="1">
      <alignment vertical="center"/>
    </xf>
    <xf numFmtId="164" fontId="19" fillId="8" borderId="20" xfId="2" applyNumberFormat="1" applyFont="1" applyFill="1" applyBorder="1" applyAlignment="1" applyProtection="1">
      <alignment vertical="center"/>
    </xf>
    <xf numFmtId="164" fontId="17" fillId="8" borderId="25" xfId="2" applyNumberFormat="1" applyFont="1" applyFill="1" applyBorder="1" applyAlignment="1" applyProtection="1">
      <alignment vertical="center"/>
    </xf>
    <xf numFmtId="44" fontId="17" fillId="8" borderId="26" xfId="1" applyFont="1" applyFill="1" applyBorder="1" applyAlignment="1" applyProtection="1">
      <alignment vertical="center"/>
    </xf>
    <xf numFmtId="44" fontId="17" fillId="8" borderId="27" xfId="1" applyFont="1" applyFill="1" applyBorder="1" applyAlignment="1" applyProtection="1">
      <alignment vertical="center"/>
    </xf>
    <xf numFmtId="164" fontId="19" fillId="8" borderId="63" xfId="2" applyNumberFormat="1" applyFont="1" applyFill="1" applyBorder="1" applyAlignment="1" applyProtection="1">
      <alignment vertical="center"/>
    </xf>
    <xf numFmtId="164" fontId="19" fillId="8" borderId="64" xfId="2" applyNumberFormat="1" applyFont="1" applyFill="1" applyBorder="1" applyAlignment="1" applyProtection="1">
      <alignment vertical="center"/>
    </xf>
    <xf numFmtId="164" fontId="19" fillId="8" borderId="65" xfId="2" applyNumberFormat="1" applyFont="1" applyFill="1" applyBorder="1" applyAlignment="1" applyProtection="1">
      <alignment vertical="center"/>
    </xf>
    <xf numFmtId="164" fontId="5" fillId="0" borderId="69" xfId="2" applyNumberFormat="1" applyFont="1" applyFill="1" applyBorder="1" applyAlignment="1" applyProtection="1">
      <alignment horizontal="center" vertical="center"/>
    </xf>
    <xf numFmtId="44" fontId="5" fillId="0" borderId="70" xfId="1" applyFont="1" applyFill="1" applyBorder="1" applyAlignment="1" applyProtection="1">
      <alignment horizontal="center" vertical="center"/>
    </xf>
    <xf numFmtId="44" fontId="5" fillId="0" borderId="7" xfId="1" applyFont="1" applyFill="1" applyBorder="1" applyAlignment="1" applyProtection="1">
      <alignment horizontal="center" vertical="center"/>
    </xf>
    <xf numFmtId="164" fontId="2" fillId="9" borderId="69" xfId="2" applyNumberFormat="1" applyFont="1" applyFill="1" applyBorder="1" applyAlignment="1" applyProtection="1">
      <alignment horizontal="center" vertical="center"/>
    </xf>
    <xf numFmtId="44" fontId="2" fillId="9" borderId="70" xfId="1" applyFont="1" applyFill="1" applyBorder="1" applyAlignment="1" applyProtection="1">
      <alignment horizontal="center" vertical="center"/>
    </xf>
    <xf numFmtId="44" fontId="2" fillId="9" borderId="71" xfId="1" applyFont="1" applyFill="1" applyBorder="1" applyAlignment="1" applyProtection="1">
      <alignment vertical="center"/>
    </xf>
    <xf numFmtId="164" fontId="17" fillId="9" borderId="63" xfId="2" applyNumberFormat="1" applyFont="1" applyFill="1" applyBorder="1" applyAlignment="1" applyProtection="1">
      <alignment vertical="center"/>
    </xf>
    <xf numFmtId="44" fontId="17" fillId="9" borderId="64" xfId="1" applyFont="1" applyFill="1" applyBorder="1" applyAlignment="1" applyProtection="1">
      <alignment vertical="center"/>
    </xf>
    <xf numFmtId="44" fontId="17" fillId="9" borderId="65" xfId="1" applyFont="1" applyFill="1" applyBorder="1" applyAlignment="1" applyProtection="1">
      <alignment vertical="center"/>
    </xf>
    <xf numFmtId="0" fontId="2" fillId="0" borderId="51" xfId="0" applyFont="1" applyFill="1" applyBorder="1" applyProtection="1"/>
    <xf numFmtId="0" fontId="12" fillId="0" borderId="52" xfId="0" applyFont="1" applyFill="1" applyBorder="1" applyAlignment="1" applyProtection="1">
      <alignment horizontal="left"/>
    </xf>
    <xf numFmtId="0" fontId="2" fillId="0" borderId="52" xfId="0" applyFont="1" applyFill="1" applyBorder="1" applyAlignment="1" applyProtection="1">
      <alignment horizontal="left"/>
    </xf>
    <xf numFmtId="44" fontId="16" fillId="0" borderId="51" xfId="1" applyFont="1" applyFill="1" applyBorder="1" applyAlignment="1" applyProtection="1">
      <alignment horizontal="center"/>
    </xf>
    <xf numFmtId="164" fontId="18" fillId="0" borderId="50" xfId="2" applyNumberFormat="1" applyFont="1" applyFill="1" applyBorder="1" applyProtection="1"/>
    <xf numFmtId="164" fontId="18" fillId="0" borderId="75" xfId="2" applyNumberFormat="1" applyFont="1" applyFill="1" applyBorder="1" applyProtection="1"/>
    <xf numFmtId="164" fontId="16" fillId="0" borderId="56" xfId="2" applyNumberFormat="1" applyFont="1" applyFill="1" applyBorder="1" applyProtection="1"/>
    <xf numFmtId="44" fontId="5" fillId="0" borderId="7" xfId="1" applyFont="1" applyFill="1" applyBorder="1" applyProtection="1"/>
    <xf numFmtId="44" fontId="16" fillId="0" borderId="54" xfId="1" applyFont="1" applyFill="1" applyBorder="1" applyAlignment="1" applyProtection="1">
      <alignment horizontal="center"/>
    </xf>
    <xf numFmtId="164" fontId="19" fillId="9" borderId="50" xfId="2" applyNumberFormat="1" applyFont="1" applyFill="1" applyBorder="1" applyProtection="1"/>
    <xf numFmtId="164" fontId="19" fillId="9" borderId="75" xfId="2" applyNumberFormat="1" applyFont="1" applyFill="1" applyBorder="1" applyProtection="1"/>
    <xf numFmtId="164" fontId="25" fillId="9" borderId="56" xfId="2" applyNumberFormat="1" applyFont="1" applyFill="1" applyBorder="1" applyProtection="1"/>
    <xf numFmtId="44" fontId="2" fillId="0" borderId="0" xfId="1" applyFont="1" applyProtection="1"/>
    <xf numFmtId="0" fontId="26" fillId="0" borderId="0" xfId="0" applyFont="1" applyProtection="1"/>
    <xf numFmtId="0" fontId="12" fillId="0" borderId="0" xfId="0" applyFont="1" applyProtection="1"/>
    <xf numFmtId="0" fontId="27" fillId="0" borderId="0" xfId="0" applyFont="1" applyProtection="1"/>
    <xf numFmtId="44" fontId="17" fillId="6" borderId="12" xfId="1" applyFont="1" applyFill="1" applyBorder="1" applyAlignment="1" applyProtection="1">
      <alignment horizontal="center" vertical="center"/>
    </xf>
    <xf numFmtId="44" fontId="17" fillId="6" borderId="55" xfId="1" applyFont="1" applyFill="1" applyBorder="1" applyAlignment="1" applyProtection="1">
      <alignment horizontal="center" vertical="center"/>
    </xf>
    <xf numFmtId="44" fontId="17" fillId="6" borderId="13" xfId="1" applyFont="1" applyFill="1" applyBorder="1" applyAlignment="1" applyProtection="1">
      <alignment horizontal="center" vertical="center"/>
    </xf>
    <xf numFmtId="44" fontId="17" fillId="6" borderId="56" xfId="1" applyFont="1" applyFill="1" applyBorder="1" applyAlignment="1" applyProtection="1">
      <alignment horizontal="center" vertical="center"/>
    </xf>
    <xf numFmtId="44" fontId="16" fillId="0" borderId="11" xfId="1" applyFont="1" applyFill="1" applyBorder="1" applyAlignment="1" applyProtection="1">
      <alignment horizontal="center" vertical="center"/>
    </xf>
    <xf numFmtId="44" fontId="16" fillId="0" borderId="51" xfId="1" applyFont="1" applyFill="1" applyBorder="1" applyAlignment="1" applyProtection="1">
      <alignment horizontal="center" vertical="center"/>
    </xf>
    <xf numFmtId="164" fontId="16" fillId="0" borderId="5" xfId="2" applyNumberFormat="1" applyFont="1" applyFill="1" applyBorder="1" applyAlignment="1" applyProtection="1">
      <alignment horizontal="center" vertical="center"/>
    </xf>
    <xf numFmtId="164" fontId="16" fillId="0" borderId="50" xfId="2" applyNumberFormat="1" applyFont="1" applyFill="1" applyBorder="1" applyAlignment="1" applyProtection="1">
      <alignment horizontal="center" vertical="center"/>
    </xf>
    <xf numFmtId="44" fontId="16" fillId="0" borderId="12" xfId="1" applyFont="1" applyFill="1" applyBorder="1" applyAlignment="1" applyProtection="1">
      <alignment horizontal="center" vertical="center"/>
    </xf>
    <xf numFmtId="44" fontId="16" fillId="0" borderId="55" xfId="1" applyFont="1" applyFill="1" applyBorder="1" applyAlignment="1" applyProtection="1">
      <alignment horizontal="center" vertical="center"/>
    </xf>
    <xf numFmtId="44" fontId="16" fillId="0" borderId="13" xfId="1" applyFont="1" applyFill="1" applyBorder="1" applyAlignment="1" applyProtection="1">
      <alignment horizontal="center" vertical="center"/>
    </xf>
    <xf numFmtId="44" fontId="16" fillId="0" borderId="56" xfId="1" applyFont="1" applyFill="1" applyBorder="1" applyAlignment="1" applyProtection="1">
      <alignment horizontal="center" vertical="center"/>
    </xf>
    <xf numFmtId="44" fontId="16" fillId="0" borderId="8" xfId="1" applyFont="1" applyFill="1" applyBorder="1" applyAlignment="1" applyProtection="1">
      <alignment horizontal="center" vertical="center"/>
    </xf>
    <xf numFmtId="44" fontId="16" fillId="0" borderId="54" xfId="1" applyFont="1" applyFill="1" applyBorder="1" applyAlignment="1" applyProtection="1">
      <alignment horizontal="center" vertical="center"/>
    </xf>
    <xf numFmtId="164" fontId="17" fillId="6" borderId="5" xfId="2" applyNumberFormat="1" applyFont="1" applyFill="1" applyBorder="1" applyAlignment="1" applyProtection="1">
      <alignment horizontal="center" vertical="center"/>
    </xf>
    <xf numFmtId="164" fontId="17" fillId="6" borderId="50" xfId="2" applyNumberFormat="1" applyFont="1" applyFill="1" applyBorder="1" applyAlignment="1" applyProtection="1">
      <alignment horizontal="center" vertical="center"/>
    </xf>
    <xf numFmtId="164" fontId="17" fillId="5" borderId="41" xfId="2" applyNumberFormat="1" applyFont="1" applyFill="1" applyBorder="1" applyAlignment="1" applyProtection="1">
      <alignment horizontal="center" vertical="center"/>
    </xf>
    <xf numFmtId="164" fontId="17" fillId="5" borderId="18" xfId="2" applyNumberFormat="1" applyFont="1" applyFill="1" applyBorder="1" applyAlignment="1" applyProtection="1">
      <alignment horizontal="center" vertical="center"/>
    </xf>
    <xf numFmtId="44" fontId="17" fillId="5" borderId="42" xfId="1" applyFont="1" applyFill="1" applyBorder="1" applyAlignment="1" applyProtection="1">
      <alignment horizontal="center" vertical="center"/>
    </xf>
    <xf numFmtId="44" fontId="17" fillId="5" borderId="19" xfId="1" applyFont="1" applyFill="1" applyBorder="1" applyAlignment="1" applyProtection="1">
      <alignment horizontal="center" vertical="center"/>
    </xf>
    <xf numFmtId="44" fontId="17" fillId="5" borderId="43" xfId="1" applyFont="1" applyFill="1" applyBorder="1" applyAlignment="1" applyProtection="1">
      <alignment horizontal="center" vertical="center"/>
    </xf>
    <xf numFmtId="44" fontId="17" fillId="5" borderId="20" xfId="1" applyFont="1" applyFill="1" applyBorder="1" applyAlignment="1" applyProtection="1">
      <alignment horizontal="center" vertical="center"/>
    </xf>
    <xf numFmtId="44" fontId="16" fillId="0" borderId="45" xfId="1" applyFont="1" applyFill="1" applyBorder="1" applyAlignment="1" applyProtection="1">
      <alignment horizontal="center" vertical="center"/>
    </xf>
    <xf numFmtId="164" fontId="16" fillId="0" borderId="46" xfId="2" applyNumberFormat="1" applyFont="1" applyFill="1" applyBorder="1" applyAlignment="1" applyProtection="1">
      <alignment horizontal="center" vertical="center"/>
    </xf>
    <xf numFmtId="164" fontId="16" fillId="0" borderId="47" xfId="2" applyNumberFormat="1" applyFont="1" applyFill="1" applyBorder="1" applyAlignment="1" applyProtection="1">
      <alignment horizontal="center" vertical="center"/>
    </xf>
    <xf numFmtId="164" fontId="16" fillId="0" borderId="48" xfId="2" applyNumberFormat="1" applyFont="1" applyFill="1" applyBorder="1" applyAlignment="1" applyProtection="1">
      <alignment horizontal="center" vertical="center"/>
    </xf>
    <xf numFmtId="164" fontId="16" fillId="0" borderId="51" xfId="2" applyNumberFormat="1" applyFont="1" applyFill="1" applyBorder="1" applyAlignment="1" applyProtection="1">
      <alignment horizontal="center" vertical="center"/>
    </xf>
    <xf numFmtId="164" fontId="16" fillId="0" borderId="52" xfId="2" applyNumberFormat="1" applyFont="1" applyFill="1" applyBorder="1" applyAlignment="1" applyProtection="1">
      <alignment horizontal="center" vertical="center"/>
    </xf>
    <xf numFmtId="164" fontId="16" fillId="0" borderId="53" xfId="2" applyNumberFormat="1" applyFont="1" applyFill="1" applyBorder="1" applyAlignment="1" applyProtection="1">
      <alignment horizontal="center" vertical="center"/>
    </xf>
    <xf numFmtId="44" fontId="16" fillId="0" borderId="49" xfId="1" applyFont="1" applyFill="1" applyBorder="1" applyAlignment="1" applyProtection="1">
      <alignment horizontal="center" vertical="center"/>
    </xf>
    <xf numFmtId="164" fontId="17" fillId="5" borderId="46" xfId="2" applyNumberFormat="1" applyFont="1" applyFill="1" applyBorder="1" applyAlignment="1" applyProtection="1">
      <alignment horizontal="center" vertical="center"/>
    </xf>
    <xf numFmtId="164" fontId="17" fillId="5" borderId="47" xfId="2" applyNumberFormat="1" applyFont="1" applyFill="1" applyBorder="1" applyAlignment="1" applyProtection="1">
      <alignment horizontal="center" vertical="center"/>
    </xf>
    <xf numFmtId="164" fontId="17" fillId="5" borderId="48" xfId="2" applyNumberFormat="1" applyFont="1" applyFill="1" applyBorder="1" applyAlignment="1" applyProtection="1">
      <alignment horizontal="center" vertical="center"/>
    </xf>
    <xf numFmtId="164" fontId="17" fillId="5" borderId="51" xfId="2" applyNumberFormat="1" applyFont="1" applyFill="1" applyBorder="1" applyAlignment="1" applyProtection="1">
      <alignment horizontal="center" vertical="center"/>
    </xf>
    <xf numFmtId="164" fontId="17" fillId="5" borderId="52" xfId="2" applyNumberFormat="1" applyFont="1" applyFill="1" applyBorder="1" applyAlignment="1" applyProtection="1">
      <alignment horizontal="center" vertical="center"/>
    </xf>
    <xf numFmtId="164" fontId="17" fillId="5" borderId="53" xfId="2" applyNumberFormat="1" applyFont="1" applyFill="1" applyBorder="1" applyAlignment="1" applyProtection="1">
      <alignment horizontal="center" vertical="center"/>
    </xf>
    <xf numFmtId="164" fontId="17" fillId="5" borderId="5" xfId="2" applyNumberFormat="1" applyFont="1" applyFill="1" applyBorder="1" applyAlignment="1" applyProtection="1">
      <alignment horizontal="center" vertical="center"/>
    </xf>
    <xf numFmtId="44" fontId="17" fillId="5" borderId="12" xfId="1" applyFont="1" applyFill="1" applyBorder="1" applyAlignment="1" applyProtection="1">
      <alignment horizontal="center" vertical="center"/>
    </xf>
    <xf numFmtId="44" fontId="17" fillId="5" borderId="13" xfId="1" applyFont="1" applyFill="1" applyBorder="1" applyAlignment="1" applyProtection="1">
      <alignment horizontal="center" vertical="center"/>
    </xf>
    <xf numFmtId="164" fontId="16" fillId="0" borderId="35" xfId="2" applyNumberFormat="1" applyFont="1" applyFill="1" applyBorder="1" applyAlignment="1" applyProtection="1">
      <alignment horizontal="center" vertical="center"/>
    </xf>
    <xf numFmtId="164" fontId="16" fillId="0" borderId="36" xfId="2" applyNumberFormat="1" applyFont="1" applyFill="1" applyBorder="1" applyAlignment="1" applyProtection="1">
      <alignment horizontal="center" vertical="center"/>
    </xf>
    <xf numFmtId="164" fontId="16" fillId="0" borderId="37" xfId="2" applyNumberFormat="1" applyFont="1" applyFill="1" applyBorder="1" applyAlignment="1" applyProtection="1">
      <alignment horizontal="center" vertical="center"/>
    </xf>
    <xf numFmtId="164" fontId="17" fillId="5" borderId="35" xfId="2" applyNumberFormat="1" applyFont="1" applyFill="1" applyBorder="1" applyAlignment="1" applyProtection="1">
      <alignment horizontal="center" vertical="center"/>
    </xf>
    <xf numFmtId="164" fontId="17" fillId="5" borderId="36" xfId="2" applyNumberFormat="1" applyFont="1" applyFill="1" applyBorder="1" applyAlignment="1" applyProtection="1">
      <alignment horizontal="center" vertical="center"/>
    </xf>
    <xf numFmtId="164" fontId="17" fillId="5" borderId="37" xfId="2" applyNumberFormat="1" applyFont="1" applyFill="1" applyBorder="1" applyAlignment="1" applyProtection="1">
      <alignment horizontal="center" vertical="center"/>
    </xf>
    <xf numFmtId="44" fontId="16" fillId="0" borderId="17" xfId="1" applyFont="1" applyFill="1" applyBorder="1" applyAlignment="1" applyProtection="1">
      <alignment horizontal="center" vertical="center"/>
    </xf>
    <xf numFmtId="164" fontId="16" fillId="0" borderId="41" xfId="2" applyNumberFormat="1" applyFont="1" applyFill="1" applyBorder="1" applyAlignment="1" applyProtection="1">
      <alignment horizontal="center" vertical="center"/>
    </xf>
    <xf numFmtId="164" fontId="16" fillId="0" borderId="18" xfId="2" applyNumberFormat="1" applyFont="1" applyFill="1" applyBorder="1" applyAlignment="1" applyProtection="1">
      <alignment horizontal="center" vertical="center"/>
    </xf>
    <xf numFmtId="44" fontId="16" fillId="0" borderId="42" xfId="1" applyFont="1" applyFill="1" applyBorder="1" applyAlignment="1" applyProtection="1">
      <alignment horizontal="center" vertical="center"/>
    </xf>
    <xf numFmtId="44" fontId="16" fillId="0" borderId="19" xfId="1" applyFont="1" applyFill="1" applyBorder="1" applyAlignment="1" applyProtection="1">
      <alignment horizontal="center" vertical="center"/>
    </xf>
    <xf numFmtId="44" fontId="16" fillId="0" borderId="43" xfId="1" applyFont="1" applyFill="1" applyBorder="1" applyAlignment="1" applyProtection="1">
      <alignment horizontal="center" vertical="center"/>
    </xf>
    <xf numFmtId="44" fontId="16" fillId="0" borderId="20" xfId="1" applyFont="1" applyFill="1" applyBorder="1" applyAlignment="1" applyProtection="1">
      <alignment horizontal="center" vertical="center"/>
    </xf>
    <xf numFmtId="44" fontId="16" fillId="0" borderId="21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33618</xdr:colOff>
      <xdr:row>0</xdr:row>
      <xdr:rowOff>22412</xdr:rowOff>
    </xdr:from>
    <xdr:ext cx="5325169" cy="1243852"/>
    <xdr:pic>
      <xdr:nvPicPr>
        <xdr:cNvPr id="2" name="Image 1">
          <a:extLst>
            <a:ext uri="{FF2B5EF4-FFF2-40B4-BE49-F238E27FC236}">
              <a16:creationId xmlns:a16="http://schemas.microsoft.com/office/drawing/2014/main" id="{C50161D7-1FAE-490C-B7BC-DBD28E115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22412"/>
          <a:ext cx="5325169" cy="1243852"/>
        </a:xfrm>
        <a:prstGeom prst="rect">
          <a:avLst/>
        </a:prstGeom>
      </xdr:spPr>
    </xdr:pic>
    <xdr:clientData/>
  </xdr:oneCellAnchor>
  <xdr:twoCellAnchor>
    <xdr:from>
      <xdr:col>2</xdr:col>
      <xdr:colOff>1725706</xdr:colOff>
      <xdr:row>7</xdr:row>
      <xdr:rowOff>134470</xdr:rowOff>
    </xdr:from>
    <xdr:to>
      <xdr:col>2</xdr:col>
      <xdr:colOff>2577352</xdr:colOff>
      <xdr:row>7</xdr:row>
      <xdr:rowOff>324970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10556C3B-A251-47D9-A98B-DEB92D18AF08}"/>
            </a:ext>
          </a:extLst>
        </xdr:cNvPr>
        <xdr:cNvSpPr/>
      </xdr:nvSpPr>
      <xdr:spPr>
        <a:xfrm>
          <a:off x="5916706" y="3944470"/>
          <a:ext cx="851646" cy="1905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%20EJS/CORALIE/travail%20tarifs/22%2006%2001%20Travail%20sur%20tarifs%20au%20taux%20d'ef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eur de tarif"/>
      <sheetName val="Tableau pour CM"/>
      <sheetName val="Tableau de synthèse"/>
      <sheetName val="Simulateur de tarif version com"/>
      <sheetName val="Grille de détermination tarif"/>
      <sheetName val="RR MTB"/>
      <sheetName val="RR EXT"/>
      <sheetName val="Péri école MTB"/>
      <sheetName val="Péri écoles EXT"/>
      <sheetName val="Esp J Adh MTB"/>
      <sheetName val="Esp J Adh EXT"/>
      <sheetName val="Esp J Vac MTB"/>
      <sheetName val="Esp J Vac EXT"/>
      <sheetName val="Esp J Sco MTB"/>
      <sheetName val="Esp J Sco EXT"/>
      <sheetName val="Esp J Séjour MTB"/>
      <sheetName val="Esp J Séjour EXT"/>
      <sheetName val="CLPC Vac MTB"/>
      <sheetName val="CLPC Vac EXT"/>
      <sheetName val="CLPC Merc MTB"/>
      <sheetName val="CLPC Merc EXT"/>
      <sheetName val="Péri CLPC Vac MTB"/>
      <sheetName val="Péri CLPC Vac Ext"/>
      <sheetName val="Péri CLPC Merc MTB"/>
      <sheetName val="Péri CLPC Merc EXT"/>
      <sheetName val="ACTIV MTB"/>
      <sheetName val="ACTIV EXT"/>
    </sheetNames>
    <sheetDataSet>
      <sheetData sheetId="0"/>
      <sheetData sheetId="1"/>
      <sheetData sheetId="2">
        <row r="29">
          <cell r="G29">
            <v>2.1800000000000002</v>
          </cell>
          <cell r="H29">
            <v>0.17</v>
          </cell>
          <cell r="I29">
            <v>0.61</v>
          </cell>
          <cell r="J29">
            <v>2.1800000000000002</v>
          </cell>
          <cell r="K29">
            <v>0.17</v>
          </cell>
          <cell r="L29">
            <v>5.0999999999999996</v>
          </cell>
          <cell r="M29">
            <v>0.61</v>
          </cell>
        </row>
        <row r="30">
          <cell r="L30">
            <v>9.8700000000000003E-3</v>
          </cell>
          <cell r="M30">
            <v>2.9399999999999999E-3</v>
          </cell>
          <cell r="N30">
            <v>1.4E-2</v>
          </cell>
        </row>
        <row r="31">
          <cell r="G31">
            <v>7.2</v>
          </cell>
          <cell r="H31">
            <v>0.36</v>
          </cell>
          <cell r="I31">
            <v>4.8499999999999996</v>
          </cell>
          <cell r="J31">
            <v>7.2</v>
          </cell>
          <cell r="K31">
            <v>0.36</v>
          </cell>
          <cell r="L31">
            <v>16.3</v>
          </cell>
          <cell r="M31">
            <v>4.8499999999999996</v>
          </cell>
        </row>
        <row r="32">
          <cell r="N32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718E-8452-4162-9B89-0DF98373D57D}">
  <sheetPr>
    <pageSetUpPr fitToPage="1"/>
  </sheetPr>
  <dimension ref="A1:Q64"/>
  <sheetViews>
    <sheetView showGridLines="0" tabSelected="1" zoomScale="85" zoomScaleNormal="85" workbookViewId="0">
      <selection activeCell="D8" sqref="D8"/>
    </sheetView>
  </sheetViews>
  <sheetFormatPr baseColWidth="10" defaultRowHeight="15" x14ac:dyDescent="0.25"/>
  <cols>
    <col min="1" max="1" width="51.42578125" customWidth="1"/>
    <col min="3" max="3" width="39.140625" customWidth="1"/>
    <col min="4" max="4" width="13.42578125" bestFit="1" customWidth="1"/>
    <col min="5" max="5" width="10.140625" hidden="1" customWidth="1"/>
    <col min="6" max="7" width="13.42578125" hidden="1" customWidth="1"/>
    <col min="8" max="8" width="3.85546875" customWidth="1"/>
    <col min="9" max="9" width="13.42578125" customWidth="1"/>
    <col min="10" max="10" width="10.140625" hidden="1" customWidth="1"/>
    <col min="11" max="12" width="13.42578125" hidden="1" customWidth="1"/>
  </cols>
  <sheetData>
    <row r="1" spans="1:17" ht="12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"/>
      <c r="K2" s="1"/>
      <c r="L2" s="1"/>
      <c r="M2" s="1"/>
      <c r="N2" s="1"/>
      <c r="O2" s="1"/>
      <c r="P2" s="1"/>
      <c r="Q2" s="1"/>
    </row>
    <row r="3" spans="1:17" ht="18" x14ac:dyDescent="0.2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"/>
      <c r="K3" s="1"/>
      <c r="L3" s="1"/>
      <c r="M3" s="1"/>
      <c r="N3" s="1"/>
      <c r="O3" s="1"/>
      <c r="P3" s="1"/>
      <c r="Q3" s="1"/>
    </row>
    <row r="4" spans="1:17" x14ac:dyDescent="0.25">
      <c r="A4" s="239" t="s">
        <v>2</v>
      </c>
      <c r="B4" s="239"/>
      <c r="C4" s="239"/>
      <c r="D4" s="239"/>
      <c r="E4" s="239"/>
      <c r="F4" s="239"/>
      <c r="G4" s="239"/>
      <c r="H4" s="239"/>
      <c r="I4" s="239"/>
      <c r="J4" s="3"/>
      <c r="K4" s="1"/>
      <c r="L4" s="1"/>
      <c r="M4" s="1"/>
      <c r="N4" s="1"/>
      <c r="O4" s="1"/>
      <c r="P4" s="1"/>
      <c r="Q4" s="1"/>
    </row>
    <row r="5" spans="1:17" ht="22.5" customHeight="1" x14ac:dyDescent="0.25">
      <c r="A5" s="1"/>
      <c r="B5" s="1"/>
      <c r="C5" s="1"/>
      <c r="D5" s="1"/>
      <c r="E5" s="1"/>
      <c r="F5" s="4"/>
      <c r="G5" s="4"/>
      <c r="H5" s="5" t="s">
        <v>3</v>
      </c>
      <c r="I5" s="6">
        <f ca="1">TODAY()</f>
        <v>44988</v>
      </c>
      <c r="J5" s="1"/>
      <c r="K5" s="240"/>
      <c r="L5" s="240"/>
      <c r="M5" s="1"/>
      <c r="N5" s="1"/>
      <c r="O5" s="1"/>
      <c r="P5" s="1"/>
      <c r="Q5" s="1"/>
    </row>
    <row r="6" spans="1:17" ht="33" customHeight="1" x14ac:dyDescent="0.25">
      <c r="A6" s="7"/>
      <c r="B6" s="7"/>
      <c r="C6" s="7"/>
      <c r="D6" s="7"/>
      <c r="E6" s="7"/>
      <c r="F6" s="4"/>
      <c r="G6" s="4"/>
      <c r="H6" s="7"/>
      <c r="I6" s="7"/>
      <c r="J6" s="7"/>
      <c r="K6" s="240"/>
      <c r="L6" s="240"/>
      <c r="M6" s="1"/>
      <c r="N6" s="1"/>
      <c r="O6" s="1"/>
      <c r="P6" s="1"/>
      <c r="Q6" s="1"/>
    </row>
    <row r="7" spans="1:17" ht="69.75" customHeight="1" thickBot="1" x14ac:dyDescent="0.3">
      <c r="A7" s="8" t="s">
        <v>4</v>
      </c>
      <c r="B7" s="1"/>
      <c r="C7" s="1"/>
      <c r="D7" s="1"/>
      <c r="E7" s="1"/>
      <c r="F7" s="4"/>
      <c r="G7" s="4"/>
      <c r="H7" s="1"/>
      <c r="I7" s="1"/>
      <c r="J7" s="1"/>
      <c r="K7" s="240"/>
      <c r="L7" s="240"/>
      <c r="M7" s="1"/>
      <c r="N7" s="1"/>
      <c r="O7" s="1"/>
      <c r="P7" s="1"/>
      <c r="Q7" s="1"/>
    </row>
    <row r="8" spans="1:17" ht="34.5" customHeight="1" thickBot="1" x14ac:dyDescent="0.3">
      <c r="A8" s="9"/>
      <c r="B8" s="9"/>
      <c r="C8" s="10" t="s">
        <v>5</v>
      </c>
      <c r="D8" s="11"/>
      <c r="E8" s="12"/>
      <c r="F8" s="4"/>
      <c r="G8" s="4"/>
      <c r="H8" s="13"/>
      <c r="I8" s="14"/>
      <c r="J8" s="12"/>
      <c r="K8" s="240"/>
      <c r="L8" s="240"/>
      <c r="M8" s="1"/>
      <c r="N8" s="1"/>
      <c r="O8" s="1"/>
      <c r="P8" s="1"/>
      <c r="Q8" s="1"/>
    </row>
    <row r="9" spans="1:17" ht="18" x14ac:dyDescent="0.25">
      <c r="A9" s="9"/>
      <c r="B9" s="9"/>
      <c r="C9" s="9"/>
      <c r="D9" s="12"/>
      <c r="E9" s="9"/>
      <c r="F9" s="4"/>
      <c r="G9" s="4"/>
      <c r="H9" s="13"/>
      <c r="I9" s="15"/>
      <c r="J9" s="9"/>
      <c r="K9" s="240"/>
      <c r="L9" s="240"/>
      <c r="M9" s="1"/>
      <c r="N9" s="1"/>
      <c r="O9" s="1"/>
      <c r="P9" s="1"/>
      <c r="Q9" s="1"/>
    </row>
    <row r="10" spans="1:17" ht="12.75" customHeight="1" thickBot="1" x14ac:dyDescent="0.3">
      <c r="A10" s="1"/>
      <c r="B10" s="1"/>
      <c r="C10" s="1"/>
      <c r="D10" s="1"/>
      <c r="E10" s="1"/>
      <c r="F10" s="16"/>
      <c r="G10" s="1"/>
      <c r="H10" s="1"/>
      <c r="I10" s="16"/>
      <c r="J10" s="1"/>
      <c r="K10" s="16"/>
      <c r="L10" s="1"/>
      <c r="M10" s="1"/>
      <c r="N10" s="1"/>
      <c r="O10" s="1"/>
      <c r="P10" s="1"/>
      <c r="Q10" s="1"/>
    </row>
    <row r="11" spans="1:17" ht="44.25" customHeight="1" thickBot="1" x14ac:dyDescent="0.3">
      <c r="A11" s="17" t="s">
        <v>6</v>
      </c>
      <c r="B11" s="241" t="s">
        <v>7</v>
      </c>
      <c r="C11" s="242"/>
      <c r="D11" s="18" t="s">
        <v>8</v>
      </c>
      <c r="E11" s="19" t="s">
        <v>9</v>
      </c>
      <c r="F11" s="20" t="s">
        <v>10</v>
      </c>
      <c r="G11" s="21" t="s">
        <v>11</v>
      </c>
      <c r="H11" s="22" t="s">
        <v>12</v>
      </c>
      <c r="I11" s="23" t="s">
        <v>13</v>
      </c>
      <c r="J11" s="24" t="s">
        <v>9</v>
      </c>
      <c r="K11" s="25" t="s">
        <v>14</v>
      </c>
      <c r="L11" s="26" t="s">
        <v>15</v>
      </c>
      <c r="M11" s="1"/>
      <c r="N11" s="1"/>
      <c r="O11" s="1"/>
      <c r="P11" s="1"/>
      <c r="Q11" s="1"/>
    </row>
    <row r="12" spans="1:17" s="31" customFormat="1" ht="24.95" customHeight="1" x14ac:dyDescent="0.25">
      <c r="A12" s="27" t="s">
        <v>16</v>
      </c>
      <c r="B12" s="28" t="s">
        <v>17</v>
      </c>
      <c r="C12" s="29"/>
      <c r="D12" s="189">
        <f>IF(($D$8*E12)&lt;=$F$12,$F$12,IF(($D$8*E12)&gt;=$G$12,$G$12,$D$8*E12))</f>
        <v>2.29</v>
      </c>
      <c r="E12" s="191">
        <v>3.47E-3</v>
      </c>
      <c r="F12" s="193">
        <v>2.29</v>
      </c>
      <c r="G12" s="195">
        <v>7.56</v>
      </c>
      <c r="H12" s="30"/>
      <c r="I12" s="197">
        <f>IF(($D$8*J12)&lt;=K12,$K$12,IF(($D$8*J12)&gt;=$L$12,$L$12,$D$8*J12))</f>
        <v>3.05</v>
      </c>
      <c r="J12" s="221">
        <v>4.6100000000000004E-3</v>
      </c>
      <c r="K12" s="222">
        <v>3.05</v>
      </c>
      <c r="L12" s="223">
        <v>10.06</v>
      </c>
    </row>
    <row r="13" spans="1:17" s="31" customFormat="1" ht="24.95" customHeight="1" x14ac:dyDescent="0.25">
      <c r="A13" s="32"/>
      <c r="B13" s="33" t="s">
        <v>18</v>
      </c>
      <c r="C13" s="34"/>
      <c r="D13" s="230"/>
      <c r="E13" s="232"/>
      <c r="F13" s="234"/>
      <c r="G13" s="236"/>
      <c r="H13" s="30"/>
      <c r="I13" s="237"/>
      <c r="J13" s="202"/>
      <c r="K13" s="204"/>
      <c r="L13" s="206"/>
    </row>
    <row r="14" spans="1:17" s="31" customFormat="1" ht="24.95" hidden="1" customHeight="1" x14ac:dyDescent="0.25">
      <c r="A14" s="35"/>
      <c r="B14" s="36"/>
      <c r="C14" s="37"/>
      <c r="D14" s="38"/>
      <c r="E14" s="39"/>
      <c r="F14" s="40">
        <f>F12/539</f>
        <v>4.2486085343228204E-3</v>
      </c>
      <c r="G14" s="41">
        <f>G12/1652</f>
        <v>4.5762711864406778E-3</v>
      </c>
      <c r="H14" s="30"/>
      <c r="I14" s="42"/>
      <c r="J14" s="43"/>
      <c r="K14" s="44">
        <f>K12/539</f>
        <v>5.6586270871985152E-3</v>
      </c>
      <c r="L14" s="45">
        <f>L12/1652</f>
        <v>6.089588377723971E-3</v>
      </c>
      <c r="N14" s="46" t="s">
        <v>19</v>
      </c>
      <c r="O14" s="47" t="s">
        <v>20</v>
      </c>
      <c r="P14" s="47"/>
      <c r="Q14" s="48" t="s">
        <v>21</v>
      </c>
    </row>
    <row r="15" spans="1:17" s="31" customFormat="1" ht="24.95" customHeight="1" thickBot="1" x14ac:dyDescent="0.3">
      <c r="A15" s="49" t="s">
        <v>22</v>
      </c>
      <c r="B15" s="50" t="s">
        <v>17</v>
      </c>
      <c r="C15" s="51"/>
      <c r="D15" s="52">
        <v>1</v>
      </c>
      <c r="E15" s="224" t="s">
        <v>23</v>
      </c>
      <c r="F15" s="225"/>
      <c r="G15" s="226"/>
      <c r="H15" s="30"/>
      <c r="I15" s="53">
        <v>1</v>
      </c>
      <c r="J15" s="227" t="s">
        <v>23</v>
      </c>
      <c r="K15" s="228"/>
      <c r="L15" s="229"/>
      <c r="N15" s="54"/>
      <c r="O15" s="54"/>
      <c r="P15" s="55"/>
      <c r="Q15" s="54"/>
    </row>
    <row r="16" spans="1:17" s="31" customFormat="1" ht="24.95" hidden="1" customHeight="1" thickBot="1" x14ac:dyDescent="0.3">
      <c r="A16" s="56"/>
      <c r="B16" s="57"/>
      <c r="C16" s="58"/>
      <c r="D16" s="59"/>
      <c r="E16" s="60"/>
      <c r="F16" s="61"/>
      <c r="G16" s="62"/>
      <c r="H16" s="30"/>
      <c r="I16" s="63"/>
      <c r="J16" s="64"/>
      <c r="K16" s="65"/>
      <c r="L16" s="66"/>
      <c r="N16" s="54"/>
      <c r="O16" s="54"/>
      <c r="P16" s="55"/>
      <c r="Q16" s="54"/>
    </row>
    <row r="17" spans="1:17" s="31" customFormat="1" ht="24.95" customHeight="1" x14ac:dyDescent="0.25">
      <c r="A17" s="27" t="s">
        <v>24</v>
      </c>
      <c r="B17" s="28" t="s">
        <v>25</v>
      </c>
      <c r="C17" s="29"/>
      <c r="D17" s="189">
        <f>IF(($D$8*E17)&lt;=F17,F17,IF(($D$8*E17)&gt;=G17,G17,$D$8*E17))</f>
        <v>0.18</v>
      </c>
      <c r="E17" s="231">
        <v>3.4000000000000002E-4</v>
      </c>
      <c r="F17" s="233">
        <v>0.18</v>
      </c>
      <c r="G17" s="235">
        <v>0.38</v>
      </c>
      <c r="H17" s="67"/>
      <c r="I17" s="197">
        <f>IF(($D$8*J17)&lt;=K17,K17,IF(($D$8*J17)&gt;=L17,L17,$D$8*J17))</f>
        <v>0.24</v>
      </c>
      <c r="J17" s="201">
        <v>4.4999999999999999E-4</v>
      </c>
      <c r="K17" s="203">
        <v>0.24</v>
      </c>
      <c r="L17" s="205">
        <v>0.5</v>
      </c>
      <c r="N17" s="54"/>
      <c r="O17" s="68"/>
      <c r="P17" s="55"/>
      <c r="Q17" s="54"/>
    </row>
    <row r="18" spans="1:17" s="31" customFormat="1" ht="24.95" customHeight="1" x14ac:dyDescent="0.25">
      <c r="A18" s="32"/>
      <c r="B18" s="33" t="s">
        <v>18</v>
      </c>
      <c r="C18" s="34"/>
      <c r="D18" s="230"/>
      <c r="E18" s="232"/>
      <c r="F18" s="234"/>
      <c r="G18" s="236"/>
      <c r="H18" s="30"/>
      <c r="I18" s="237"/>
      <c r="J18" s="202"/>
      <c r="K18" s="204"/>
      <c r="L18" s="206"/>
      <c r="N18" s="54"/>
      <c r="O18" s="69"/>
      <c r="P18" s="70"/>
      <c r="Q18" s="54"/>
    </row>
    <row r="19" spans="1:17" s="31" customFormat="1" ht="24.95" hidden="1" customHeight="1" x14ac:dyDescent="0.25">
      <c r="A19" s="71"/>
      <c r="B19" s="36" t="s">
        <v>25</v>
      </c>
      <c r="C19" s="37"/>
      <c r="D19" s="38"/>
      <c r="E19" s="39"/>
      <c r="F19" s="40">
        <f>F17/539</f>
        <v>3.339517625231911E-4</v>
      </c>
      <c r="G19" s="41">
        <f>G17/1652</f>
        <v>2.3002421307506053E-4</v>
      </c>
      <c r="H19" s="30"/>
      <c r="I19" s="42"/>
      <c r="J19" s="43"/>
      <c r="K19" s="44">
        <f>K17/539</f>
        <v>4.4526901669758812E-4</v>
      </c>
      <c r="L19" s="45">
        <f>L17/1652</f>
        <v>3.0266343825665861E-4</v>
      </c>
      <c r="N19" s="54"/>
      <c r="O19" s="54"/>
      <c r="P19" s="55"/>
      <c r="Q19" s="54"/>
    </row>
    <row r="20" spans="1:17" s="31" customFormat="1" ht="24.95" customHeight="1" x14ac:dyDescent="0.25">
      <c r="A20" s="72" t="s">
        <v>26</v>
      </c>
      <c r="B20" s="33" t="s">
        <v>25</v>
      </c>
      <c r="C20" s="34"/>
      <c r="D20" s="207">
        <v>3</v>
      </c>
      <c r="E20" s="208" t="s">
        <v>23</v>
      </c>
      <c r="F20" s="209"/>
      <c r="G20" s="210"/>
      <c r="H20" s="30"/>
      <c r="I20" s="214">
        <v>3</v>
      </c>
      <c r="J20" s="215" t="s">
        <v>23</v>
      </c>
      <c r="K20" s="216"/>
      <c r="L20" s="217"/>
      <c r="N20" s="54"/>
      <c r="O20" s="68"/>
      <c r="P20" s="55"/>
      <c r="Q20" s="54"/>
    </row>
    <row r="21" spans="1:17" s="31" customFormat="1" ht="24.95" customHeight="1" thickBot="1" x14ac:dyDescent="0.3">
      <c r="A21" s="73"/>
      <c r="B21" s="50" t="s">
        <v>18</v>
      </c>
      <c r="C21" s="51"/>
      <c r="D21" s="190"/>
      <c r="E21" s="211"/>
      <c r="F21" s="212"/>
      <c r="G21" s="213"/>
      <c r="H21" s="30"/>
      <c r="I21" s="198"/>
      <c r="J21" s="218"/>
      <c r="K21" s="219"/>
      <c r="L21" s="220"/>
      <c r="N21" s="54"/>
      <c r="O21" s="74"/>
      <c r="P21" s="75"/>
      <c r="Q21" s="54"/>
    </row>
    <row r="22" spans="1:17" s="31" customFormat="1" ht="24.95" customHeight="1" x14ac:dyDescent="0.25">
      <c r="A22" s="27" t="s">
        <v>27</v>
      </c>
      <c r="B22" s="28" t="s">
        <v>18</v>
      </c>
      <c r="C22" s="29"/>
      <c r="D22" s="189">
        <f>IF(($D$8*E22)&lt;=F22,F22,IF(($D$8*E22)&gt;=G22,G22,$D$8*E22))</f>
        <v>0.64</v>
      </c>
      <c r="E22" s="191">
        <v>3.0899999999999999E-3</v>
      </c>
      <c r="F22" s="193">
        <v>0.64</v>
      </c>
      <c r="G22" s="195">
        <v>5.09</v>
      </c>
      <c r="H22" s="76"/>
      <c r="I22" s="197">
        <f>IF(($D$8*J23)&lt;=K23,K23,IF(($D$8*J23)&gt;=L23,L23,$D$8*J23))</f>
        <v>0.85</v>
      </c>
      <c r="J22" s="199">
        <v>4.1099999999999999E-3</v>
      </c>
      <c r="K22" s="185">
        <v>0.85</v>
      </c>
      <c r="L22" s="187">
        <v>6.77</v>
      </c>
    </row>
    <row r="23" spans="1:17" s="31" customFormat="1" ht="24.95" customHeight="1" thickBot="1" x14ac:dyDescent="0.3">
      <c r="A23" s="73"/>
      <c r="B23" s="50" t="s">
        <v>28</v>
      </c>
      <c r="C23" s="51"/>
      <c r="D23" s="190"/>
      <c r="E23" s="192"/>
      <c r="F23" s="194"/>
      <c r="G23" s="196"/>
      <c r="H23" s="30"/>
      <c r="I23" s="198"/>
      <c r="J23" s="200">
        <v>4.1099999999999999E-3</v>
      </c>
      <c r="K23" s="186">
        <v>0.85</v>
      </c>
      <c r="L23" s="188">
        <v>6.77</v>
      </c>
    </row>
    <row r="24" spans="1:17" s="31" customFormat="1" ht="24.95" hidden="1" customHeight="1" x14ac:dyDescent="0.25">
      <c r="A24" s="77"/>
      <c r="B24" s="78"/>
      <c r="C24" s="79"/>
      <c r="D24" s="80"/>
      <c r="E24" s="60"/>
      <c r="F24" s="61">
        <f>F22/539</f>
        <v>1.1873840445269018E-3</v>
      </c>
      <c r="G24" s="62">
        <f>G22/1652</f>
        <v>3.0811138014527843E-3</v>
      </c>
      <c r="H24" s="30"/>
      <c r="I24" s="81"/>
      <c r="J24" s="82"/>
      <c r="K24" s="83">
        <f>K23/539</f>
        <v>1.5769944341372912E-3</v>
      </c>
      <c r="L24" s="84">
        <f>L23/1652</f>
        <v>4.0980629539951567E-3</v>
      </c>
    </row>
    <row r="25" spans="1:17" s="31" customFormat="1" ht="24.95" hidden="1" customHeight="1" x14ac:dyDescent="0.25">
      <c r="A25" s="85" t="s">
        <v>29</v>
      </c>
      <c r="B25" s="86"/>
      <c r="C25" s="87"/>
      <c r="D25" s="88" t="e">
        <f>IF(($D$8*#REF!)&lt;=F25,F25,IF(($D$8*#REF!)&gt;=G25,G25,$D$8*#REF!))</f>
        <v>#REF!</v>
      </c>
      <c r="E25" s="89">
        <f>'[1]Tableau de synthèse'!L30</f>
        <v>9.8700000000000003E-3</v>
      </c>
      <c r="F25" s="90">
        <f>'[1]Tableau de synthèse'!G29</f>
        <v>2.1800000000000002</v>
      </c>
      <c r="G25" s="91">
        <f>'[1]Tableau de synthèse'!G31</f>
        <v>7.2</v>
      </c>
      <c r="H25" s="30"/>
      <c r="I25" s="92" t="e">
        <f>IF(($D$8*#REF!)&lt;=K25,K25,IF(($D$8*#REF!)&gt;=L25,L25,$D$8*#REF!))</f>
        <v>#REF!</v>
      </c>
      <c r="J25" s="93">
        <f>'[1]Tableau de synthèse'!P30</f>
        <v>0</v>
      </c>
      <c r="K25" s="94">
        <f>'[1]Tableau de synthèse'!I29</f>
        <v>0.61</v>
      </c>
      <c r="L25" s="95">
        <f>'[1]Tableau de synthèse'!I31</f>
        <v>4.8499999999999996</v>
      </c>
    </row>
    <row r="26" spans="1:17" s="31" customFormat="1" ht="24.95" hidden="1" customHeight="1" x14ac:dyDescent="0.25">
      <c r="A26" s="85"/>
      <c r="B26" s="86"/>
      <c r="C26" s="87"/>
      <c r="D26" s="88"/>
      <c r="E26" s="39"/>
      <c r="F26" s="40">
        <f>F25/539</f>
        <v>4.0445269016697594E-3</v>
      </c>
      <c r="G26" s="41">
        <f>G25/1652</f>
        <v>4.3583535108958835E-3</v>
      </c>
      <c r="H26" s="30"/>
      <c r="I26" s="92"/>
      <c r="J26" s="96"/>
      <c r="K26" s="97">
        <f>K25/539</f>
        <v>1.1317254174397031E-3</v>
      </c>
      <c r="L26" s="98">
        <f>L25/1652</f>
        <v>2.9358353510895883E-3</v>
      </c>
    </row>
    <row r="27" spans="1:17" s="31" customFormat="1" ht="24.95" hidden="1" customHeight="1" x14ac:dyDescent="0.25">
      <c r="A27" s="85" t="s">
        <v>30</v>
      </c>
      <c r="B27" s="86"/>
      <c r="C27" s="87"/>
      <c r="D27" s="88" t="e">
        <f>IF(($D$8*#REF!)&lt;=F27,F27,IF(($D$8*#REF!)&gt;=G27,G27,$D$8*#REF!))</f>
        <v>#REF!</v>
      </c>
      <c r="E27" s="89">
        <f>'[1]Tableau de synthèse'!M30</f>
        <v>2.9399999999999999E-3</v>
      </c>
      <c r="F27" s="90">
        <f>'[1]Tableau de synthèse'!H29</f>
        <v>0.17</v>
      </c>
      <c r="G27" s="91">
        <f>'[1]Tableau de synthèse'!H31</f>
        <v>0.36</v>
      </c>
      <c r="H27" s="30"/>
      <c r="I27" s="92" t="e">
        <f>IF(($D$8*#REF!)&lt;=K27,K27,IF(($D$8*#REF!)&gt;=L27,L27,$D$8*#REF!))</f>
        <v>#REF!</v>
      </c>
      <c r="J27" s="93">
        <f>'[1]Tableau de synthèse'!Q30</f>
        <v>0</v>
      </c>
      <c r="K27" s="94">
        <f>'[1]Tableau de synthèse'!J29</f>
        <v>2.1800000000000002</v>
      </c>
      <c r="L27" s="95">
        <f>'[1]Tableau de synthèse'!J31</f>
        <v>7.2</v>
      </c>
    </row>
    <row r="28" spans="1:17" s="31" customFormat="1" ht="24.95" hidden="1" customHeight="1" x14ac:dyDescent="0.25">
      <c r="A28" s="85"/>
      <c r="B28" s="86"/>
      <c r="C28" s="87"/>
      <c r="D28" s="88"/>
      <c r="E28" s="39"/>
      <c r="F28" s="40">
        <f>F27/539</f>
        <v>3.153988868274583E-4</v>
      </c>
      <c r="G28" s="41">
        <f>G27/1652</f>
        <v>2.1791767554479418E-4</v>
      </c>
      <c r="H28" s="30"/>
      <c r="I28" s="92"/>
      <c r="J28" s="96"/>
      <c r="K28" s="97">
        <f>K27/539</f>
        <v>4.0445269016697594E-3</v>
      </c>
      <c r="L28" s="98">
        <f>L27/1652</f>
        <v>4.3583535108958835E-3</v>
      </c>
    </row>
    <row r="29" spans="1:17" s="31" customFormat="1" ht="24.95" hidden="1" customHeight="1" x14ac:dyDescent="0.25">
      <c r="A29" s="85" t="s">
        <v>31</v>
      </c>
      <c r="B29" s="86"/>
      <c r="C29" s="87"/>
      <c r="D29" s="88">
        <v>3</v>
      </c>
      <c r="E29" s="89"/>
      <c r="F29" s="90"/>
      <c r="G29" s="91"/>
      <c r="H29" s="30"/>
      <c r="I29" s="92">
        <v>3</v>
      </c>
      <c r="J29" s="93"/>
      <c r="K29" s="94"/>
      <c r="L29" s="95"/>
    </row>
    <row r="30" spans="1:17" s="31" customFormat="1" ht="24.95" hidden="1" customHeight="1" thickBot="1" x14ac:dyDescent="0.3">
      <c r="A30" s="99"/>
      <c r="B30" s="100"/>
      <c r="C30" s="101"/>
      <c r="D30" s="102"/>
      <c r="E30" s="103"/>
      <c r="F30" s="104"/>
      <c r="G30" s="105"/>
      <c r="H30" s="30"/>
      <c r="I30" s="106"/>
      <c r="J30" s="107"/>
      <c r="K30" s="108"/>
      <c r="L30" s="109"/>
    </row>
    <row r="31" spans="1:17" s="31" customFormat="1" ht="24.95" hidden="1" customHeight="1" x14ac:dyDescent="0.25">
      <c r="A31" s="110" t="s">
        <v>32</v>
      </c>
      <c r="B31" s="111"/>
      <c r="C31" s="112"/>
      <c r="D31" s="113"/>
      <c r="E31" s="114"/>
      <c r="F31" s="115"/>
      <c r="G31" s="116"/>
      <c r="H31" s="76"/>
      <c r="I31" s="117"/>
      <c r="J31" s="118"/>
      <c r="K31" s="119"/>
      <c r="L31" s="120"/>
    </row>
    <row r="32" spans="1:17" s="31" customFormat="1" ht="24.95" hidden="1" customHeight="1" x14ac:dyDescent="0.25">
      <c r="A32" s="85" t="s">
        <v>33</v>
      </c>
      <c r="B32" s="86"/>
      <c r="C32" s="87"/>
      <c r="D32" s="88" t="e">
        <f>IF(($D$8*#REF!)&lt;=F32,F32,IF(($D$8*#REF!)&gt;=G32,G32,$D$8*#REF!))</f>
        <v>#REF!</v>
      </c>
      <c r="E32" s="89">
        <f>'[1]Tableau de synthèse'!N30</f>
        <v>1.4E-2</v>
      </c>
      <c r="F32" s="90">
        <f>'[1]Tableau de synthèse'!I29</f>
        <v>0.61</v>
      </c>
      <c r="G32" s="91">
        <f>'[1]Tableau de synthèse'!I31</f>
        <v>4.8499999999999996</v>
      </c>
      <c r="H32" s="30"/>
      <c r="I32" s="92" t="e">
        <f>IF(($D$8*#REF!)&lt;=K32,K32,IF(($D$8*#REF!)&gt;=L32,L32,$D$8*#REF!))</f>
        <v>#REF!</v>
      </c>
      <c r="J32" s="121">
        <f>'[1]Tableau de synthèse'!R30</f>
        <v>0</v>
      </c>
      <c r="K32" s="122">
        <f>'[1]Tableau de synthèse'!K29</f>
        <v>0.17</v>
      </c>
      <c r="L32" s="123">
        <f>'[1]Tableau de synthèse'!K31</f>
        <v>0.36</v>
      </c>
    </row>
    <row r="33" spans="1:12" s="31" customFormat="1" ht="24.95" hidden="1" customHeight="1" x14ac:dyDescent="0.25">
      <c r="A33" s="85"/>
      <c r="B33" s="86"/>
      <c r="C33" s="87"/>
      <c r="D33" s="88"/>
      <c r="E33" s="39"/>
      <c r="F33" s="40">
        <f>F32/539</f>
        <v>1.1317254174397031E-3</v>
      </c>
      <c r="G33" s="41">
        <f>G32/1652</f>
        <v>2.9358353510895883E-3</v>
      </c>
      <c r="H33" s="30"/>
      <c r="I33" s="92"/>
      <c r="J33" s="124"/>
      <c r="K33" s="125">
        <f>K32/539</f>
        <v>3.153988868274583E-4</v>
      </c>
      <c r="L33" s="126">
        <f>L32/1652</f>
        <v>2.1791767554479418E-4</v>
      </c>
    </row>
    <row r="34" spans="1:12" s="31" customFormat="1" ht="24.95" hidden="1" customHeight="1" x14ac:dyDescent="0.25">
      <c r="A34" s="85" t="s">
        <v>29</v>
      </c>
      <c r="B34" s="86"/>
      <c r="C34" s="87"/>
      <c r="D34" s="88" t="e">
        <f>IF(($D$8*#REF!)&lt;=F34,F34,IF(($D$8*#REF!)&gt;=G34,G34,$D$8*#REF!))</f>
        <v>#REF!</v>
      </c>
      <c r="E34" s="89">
        <f>'[1]Tableau de synthèse'!O30</f>
        <v>0</v>
      </c>
      <c r="F34" s="90">
        <f>'[1]Tableau de synthèse'!J29</f>
        <v>2.1800000000000002</v>
      </c>
      <c r="G34" s="91">
        <f>'[1]Tableau de synthèse'!J31</f>
        <v>7.2</v>
      </c>
      <c r="H34" s="30"/>
      <c r="I34" s="92" t="e">
        <f>IF(($D$8*#REF!)&lt;=K34,K34,IF(($D$8*#REF!)&gt;=L34,L34,$D$8*#REF!))</f>
        <v>#REF!</v>
      </c>
      <c r="J34" s="121">
        <f>'[1]Tableau de synthèse'!S30</f>
        <v>0</v>
      </c>
      <c r="K34" s="122">
        <f>'[1]Tableau de synthèse'!L29</f>
        <v>5.0999999999999996</v>
      </c>
      <c r="L34" s="123">
        <f>'[1]Tableau de synthèse'!L31</f>
        <v>16.3</v>
      </c>
    </row>
    <row r="35" spans="1:12" s="31" customFormat="1" ht="24.95" hidden="1" customHeight="1" x14ac:dyDescent="0.25">
      <c r="A35" s="85"/>
      <c r="B35" s="86"/>
      <c r="C35" s="87"/>
      <c r="D35" s="88"/>
      <c r="E35" s="39"/>
      <c r="F35" s="40">
        <f>F34/539</f>
        <v>4.0445269016697594E-3</v>
      </c>
      <c r="G35" s="41">
        <f>G34/1652</f>
        <v>4.3583535108958835E-3</v>
      </c>
      <c r="H35" s="30"/>
      <c r="I35" s="92"/>
      <c r="J35" s="124"/>
      <c r="K35" s="125">
        <f>K34/539</f>
        <v>9.4619666048237471E-3</v>
      </c>
      <c r="L35" s="126">
        <f>L34/1652</f>
        <v>9.8668280871670698E-3</v>
      </c>
    </row>
    <row r="36" spans="1:12" s="31" customFormat="1" ht="24.95" hidden="1" customHeight="1" x14ac:dyDescent="0.25">
      <c r="A36" s="85" t="s">
        <v>30</v>
      </c>
      <c r="B36" s="86"/>
      <c r="C36" s="87"/>
      <c r="D36" s="88" t="e">
        <f>IF(($D$8*#REF!)&lt;=F36,F36,IF(($D$8*#REF!)&gt;=G36,G36,$D$8*#REF!))</f>
        <v>#REF!</v>
      </c>
      <c r="E36" s="89">
        <f>'[1]Tableau de synthèse'!P30</f>
        <v>0</v>
      </c>
      <c r="F36" s="90">
        <f>'[1]Tableau de synthèse'!K29</f>
        <v>0.17</v>
      </c>
      <c r="G36" s="91">
        <f>'[1]Tableau de synthèse'!K31</f>
        <v>0.36</v>
      </c>
      <c r="H36" s="30"/>
      <c r="I36" s="92" t="e">
        <f>IF(($D$8*#REF!)&lt;=K36,K36,IF(($D$8*#REF!)&gt;=L36,L36,$D$8*#REF!))</f>
        <v>#REF!</v>
      </c>
      <c r="J36" s="121">
        <f>'[1]Tableau de synthèse'!T30</f>
        <v>0</v>
      </c>
      <c r="K36" s="122">
        <f>'[1]Tableau de synthèse'!M29</f>
        <v>0.61</v>
      </c>
      <c r="L36" s="123">
        <f>'[1]Tableau de synthèse'!M31</f>
        <v>4.8499999999999996</v>
      </c>
    </row>
    <row r="37" spans="1:12" s="31" customFormat="1" ht="24.95" hidden="1" customHeight="1" x14ac:dyDescent="0.25">
      <c r="A37" s="85"/>
      <c r="B37" s="86"/>
      <c r="C37" s="87"/>
      <c r="D37" s="88"/>
      <c r="E37" s="39"/>
      <c r="F37" s="40">
        <f>F36/539</f>
        <v>3.153988868274583E-4</v>
      </c>
      <c r="G37" s="41">
        <f>G36/1652</f>
        <v>2.1791767554479418E-4</v>
      </c>
      <c r="H37" s="30"/>
      <c r="I37" s="92"/>
      <c r="J37" s="124"/>
      <c r="K37" s="125">
        <f>K36/539</f>
        <v>1.1317254174397031E-3</v>
      </c>
      <c r="L37" s="126">
        <f>L36/1652</f>
        <v>2.9358353510895883E-3</v>
      </c>
    </row>
    <row r="38" spans="1:12" s="31" customFormat="1" ht="24.95" hidden="1" customHeight="1" x14ac:dyDescent="0.25">
      <c r="A38" s="85" t="s">
        <v>31</v>
      </c>
      <c r="B38" s="86"/>
      <c r="C38" s="87"/>
      <c r="D38" s="88">
        <v>3</v>
      </c>
      <c r="E38" s="89"/>
      <c r="F38" s="90"/>
      <c r="G38" s="91"/>
      <c r="H38" s="30"/>
      <c r="I38" s="92">
        <v>3</v>
      </c>
      <c r="J38" s="121"/>
      <c r="K38" s="122"/>
      <c r="L38" s="123"/>
    </row>
    <row r="39" spans="1:12" s="31" customFormat="1" ht="24.95" hidden="1" customHeight="1" thickBot="1" x14ac:dyDescent="0.3">
      <c r="A39" s="99"/>
      <c r="B39" s="100"/>
      <c r="C39" s="101"/>
      <c r="D39" s="102"/>
      <c r="E39" s="103"/>
      <c r="F39" s="104"/>
      <c r="G39" s="105"/>
      <c r="H39" s="30"/>
      <c r="I39" s="106"/>
      <c r="J39" s="127"/>
      <c r="K39" s="128"/>
      <c r="L39" s="129"/>
    </row>
    <row r="40" spans="1:12" s="31" customFormat="1" ht="24.95" hidden="1" customHeight="1" thickBot="1" x14ac:dyDescent="0.3">
      <c r="A40" s="130" t="s">
        <v>34</v>
      </c>
      <c r="B40" s="131"/>
      <c r="C40" s="132"/>
      <c r="D40" s="133"/>
      <c r="E40" s="134"/>
      <c r="F40" s="135"/>
      <c r="G40" s="116"/>
      <c r="H40" s="30"/>
      <c r="I40" s="136"/>
      <c r="J40" s="137"/>
      <c r="K40" s="138"/>
      <c r="L40" s="139"/>
    </row>
    <row r="41" spans="1:12" s="31" customFormat="1" ht="24.95" customHeight="1" thickBot="1" x14ac:dyDescent="0.3">
      <c r="A41" s="140" t="s">
        <v>34</v>
      </c>
      <c r="B41" s="141" t="s">
        <v>28</v>
      </c>
      <c r="C41" s="142"/>
      <c r="D41" s="143">
        <f>IF(($D$8*E41)&lt;=F41,F41,IF(($D$8*E41)&gt;=G41,G41,$D$8*E41))</f>
        <v>5.36</v>
      </c>
      <c r="E41" s="144">
        <v>1.0359999999999999E-2</v>
      </c>
      <c r="F41" s="145">
        <v>5.36</v>
      </c>
      <c r="G41" s="146">
        <v>17.12</v>
      </c>
      <c r="H41" s="30"/>
      <c r="I41" s="147">
        <f>IF(($D$8*J41)&lt;=K41,K41,IF(($D$8*J41)&gt;=L41,L41,$D$8*J41))</f>
        <v>7.12</v>
      </c>
      <c r="J41" s="148">
        <v>1.379E-2</v>
      </c>
      <c r="K41" s="149">
        <v>7.12</v>
      </c>
      <c r="L41" s="150">
        <v>22.76</v>
      </c>
    </row>
    <row r="42" spans="1:12" s="31" customFormat="1" ht="24.95" hidden="1" customHeight="1" x14ac:dyDescent="0.25">
      <c r="A42" s="77"/>
      <c r="B42" s="78"/>
      <c r="C42" s="79"/>
      <c r="D42" s="80"/>
      <c r="E42" s="60"/>
      <c r="F42" s="61">
        <f>F41/539</f>
        <v>9.944341372912802E-3</v>
      </c>
      <c r="G42" s="62">
        <f>G41/1652</f>
        <v>1.036319612590799E-2</v>
      </c>
      <c r="H42" s="30"/>
      <c r="I42" s="81"/>
      <c r="J42" s="151"/>
      <c r="K42" s="152">
        <f>K41/539</f>
        <v>1.3209647495361781E-2</v>
      </c>
      <c r="L42" s="153">
        <f>L41/1652</f>
        <v>1.37772397094431E-2</v>
      </c>
    </row>
    <row r="43" spans="1:12" s="31" customFormat="1" ht="24.95" hidden="1" customHeight="1" x14ac:dyDescent="0.25">
      <c r="A43" s="85" t="s">
        <v>33</v>
      </c>
      <c r="B43" s="86"/>
      <c r="C43" s="87"/>
      <c r="D43" s="88" t="e">
        <f>IF(($D$8*#REF!)&lt;=F43,F43,IF(($D$8*#REF!)&gt;=G43,G43,$D$8*#REF!))</f>
        <v>#REF!</v>
      </c>
      <c r="E43" s="89">
        <f>'[1]Tableau de synthèse'!R30</f>
        <v>0</v>
      </c>
      <c r="F43" s="90">
        <f>'[1]Tableau de synthèse'!M29</f>
        <v>0.61</v>
      </c>
      <c r="G43" s="91">
        <f>'[1]Tableau de synthèse'!M31</f>
        <v>4.8499999999999996</v>
      </c>
      <c r="H43" s="30"/>
      <c r="I43" s="92" t="e">
        <f>IF(($D$8*#REF!)&lt;=K43,K43,IF(($D$8*#REF!)&gt;=L43,L43,$D$8*#REF!))</f>
        <v>#REF!</v>
      </c>
      <c r="J43" s="154">
        <f>'[1]Tableau de synthèse'!V30</f>
        <v>0</v>
      </c>
      <c r="K43" s="155">
        <f>'[1]Tableau de synthèse'!O29</f>
        <v>0</v>
      </c>
      <c r="L43" s="156">
        <f>'[1]Tableau de synthèse'!O31</f>
        <v>0</v>
      </c>
    </row>
    <row r="44" spans="1:12" s="31" customFormat="1" ht="24.95" hidden="1" customHeight="1" thickBot="1" x14ac:dyDescent="0.3">
      <c r="A44" s="99"/>
      <c r="B44" s="100"/>
      <c r="C44" s="101"/>
      <c r="D44" s="102"/>
      <c r="E44" s="103"/>
      <c r="F44" s="104">
        <f>F43/539</f>
        <v>1.1317254174397031E-3</v>
      </c>
      <c r="G44" s="105">
        <f>G43/1652</f>
        <v>2.9358353510895883E-3</v>
      </c>
      <c r="H44" s="30"/>
      <c r="I44" s="106"/>
      <c r="J44" s="157"/>
      <c r="K44" s="158">
        <f>K43/539</f>
        <v>0</v>
      </c>
      <c r="L44" s="159">
        <f>L43/1652</f>
        <v>0</v>
      </c>
    </row>
    <row r="45" spans="1:12" s="31" customFormat="1" ht="24.95" hidden="1" customHeight="1" thickBot="1" x14ac:dyDescent="0.3">
      <c r="A45" s="130" t="s">
        <v>35</v>
      </c>
      <c r="B45" s="131"/>
      <c r="C45" s="132"/>
      <c r="D45" s="133"/>
      <c r="E45" s="160"/>
      <c r="F45" s="161"/>
      <c r="G45" s="116"/>
      <c r="H45" s="162"/>
      <c r="I45" s="136"/>
      <c r="J45" s="163"/>
      <c r="K45" s="164"/>
      <c r="L45" s="165"/>
    </row>
    <row r="46" spans="1:12" s="31" customFormat="1" ht="24.95" customHeight="1" thickBot="1" x14ac:dyDescent="0.3">
      <c r="A46" s="140" t="s">
        <v>36</v>
      </c>
      <c r="B46" s="141" t="s">
        <v>37</v>
      </c>
      <c r="C46" s="142"/>
      <c r="D46" s="143">
        <f>IF(($D$8*E46)&lt;=F46,F46,IF(($D$8*E46)&gt;=G46,G46,$D$8*E46))</f>
        <v>5.15</v>
      </c>
      <c r="E46" s="144">
        <v>1.47E-2</v>
      </c>
      <c r="F46" s="145">
        <v>5.15</v>
      </c>
      <c r="G46" s="146">
        <v>25.2</v>
      </c>
      <c r="H46" s="30"/>
      <c r="I46" s="147">
        <f>IF(($D$8*J46)&lt;=K46,K46,IF(($D$8*J46)&gt;=L46,L46,$D$8*J46))</f>
        <v>15.44</v>
      </c>
      <c r="J46" s="166">
        <v>4.41E-2</v>
      </c>
      <c r="K46" s="167">
        <v>15.44</v>
      </c>
      <c r="L46" s="168">
        <v>75.599999999999994</v>
      </c>
    </row>
    <row r="47" spans="1:12" ht="15" hidden="1" customHeight="1" thickBot="1" x14ac:dyDescent="0.3">
      <c r="A47" s="169"/>
      <c r="B47" s="170"/>
      <c r="C47" s="171"/>
      <c r="D47" s="172"/>
      <c r="E47" s="173"/>
      <c r="F47" s="174">
        <f>F46/539</f>
        <v>9.5547309833024126E-3</v>
      </c>
      <c r="G47" s="175">
        <f>G46/1652</f>
        <v>1.5254237288135592E-2</v>
      </c>
      <c r="H47" s="176"/>
      <c r="I47" s="177">
        <f>'[1]Tableau de synthèse'!N32</f>
        <v>2</v>
      </c>
      <c r="J47" s="178"/>
      <c r="K47" s="179">
        <f>K46/539</f>
        <v>2.8645640074211502E-2</v>
      </c>
      <c r="L47" s="180">
        <f>L46/1652</f>
        <v>4.5762711864406773E-2</v>
      </c>
    </row>
    <row r="48" spans="1:12" s="31" customFormat="1" ht="24.95" customHeight="1" thickBot="1" x14ac:dyDescent="0.3">
      <c r="A48" s="140" t="s">
        <v>38</v>
      </c>
      <c r="B48" s="141" t="s">
        <v>39</v>
      </c>
      <c r="C48" s="142"/>
      <c r="D48" s="143">
        <f>IF(AND($D$8&gt;0,$D$8&lt;=600.99),30,IF(AND($D$8&gt;600.99,$D$8&lt;=800.99),20,IF(AND($D$8&gt;800.99,$D$8&lt;=1000.99),10,0)))</f>
        <v>0</v>
      </c>
      <c r="E48" s="144"/>
      <c r="F48" s="145"/>
      <c r="G48" s="146"/>
      <c r="H48" s="30"/>
      <c r="I48" s="147">
        <v>0</v>
      </c>
      <c r="J48" s="166"/>
      <c r="K48" s="167"/>
      <c r="L48" s="168"/>
    </row>
    <row r="49" spans="1:12" x14ac:dyDescent="0.25">
      <c r="A49" s="1"/>
      <c r="B49" s="1"/>
      <c r="C49" s="1"/>
      <c r="D49" s="181"/>
      <c r="E49" s="1"/>
      <c r="F49" s="181"/>
      <c r="G49" s="181"/>
      <c r="H49" s="181"/>
      <c r="I49" s="181"/>
      <c r="J49" s="1"/>
      <c r="K49" s="181"/>
      <c r="L49" s="181"/>
    </row>
    <row r="50" spans="1:12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" hidden="1" x14ac:dyDescent="0.25">
      <c r="A51" s="182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hidden="1" x14ac:dyDescent="0.25">
      <c r="A53" s="183" t="s">
        <v>41</v>
      </c>
      <c r="B53" s="184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idden="1" x14ac:dyDescent="0.25">
      <c r="A56" s="1" t="s">
        <v>43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idden="1" x14ac:dyDescent="0.25">
      <c r="A57" s="1" t="s">
        <v>44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idden="1" x14ac:dyDescent="0.25">
      <c r="A58" s="1" t="s">
        <v>45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idden="1" x14ac:dyDescent="0.25">
      <c r="A59" s="1" t="s">
        <v>46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idden="1" x14ac:dyDescent="0.25">
      <c r="A60" s="1" t="s">
        <v>47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idden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idden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idden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sheetProtection algorithmName="SHA-512" hashValue="pQLp8pcpZlHTspzchoxXZluquo9xJtZs9o/w3+uRWY1Fbzk+pqRivFp6JRQ4ytW9TS60/11MrwbTtnsQcE4How==" saltValue="RGShNmZDgvcGuxdMacbyOQ==" spinCount="100000" sheet="1" selectLockedCells="1"/>
  <mergeCells count="35">
    <mergeCell ref="D12:D13"/>
    <mergeCell ref="E12:E13"/>
    <mergeCell ref="F12:F13"/>
    <mergeCell ref="G12:G13"/>
    <mergeCell ref="I12:I13"/>
    <mergeCell ref="A2:I2"/>
    <mergeCell ref="A3:I3"/>
    <mergeCell ref="A4:I4"/>
    <mergeCell ref="K5:L9"/>
    <mergeCell ref="B11:C11"/>
    <mergeCell ref="J12:J13"/>
    <mergeCell ref="K12:K13"/>
    <mergeCell ref="L12:L13"/>
    <mergeCell ref="E15:G15"/>
    <mergeCell ref="J15:L15"/>
    <mergeCell ref="J17:J18"/>
    <mergeCell ref="K17:K18"/>
    <mergeCell ref="L17:L18"/>
    <mergeCell ref="D20:D21"/>
    <mergeCell ref="E20:G21"/>
    <mergeCell ref="I20:I21"/>
    <mergeCell ref="J20:L21"/>
    <mergeCell ref="D17:D18"/>
    <mergeCell ref="E17:E18"/>
    <mergeCell ref="F17:F18"/>
    <mergeCell ref="G17:G18"/>
    <mergeCell ref="I17:I18"/>
    <mergeCell ref="K22:K23"/>
    <mergeCell ref="L22:L23"/>
    <mergeCell ref="D22:D23"/>
    <mergeCell ref="E22:E23"/>
    <mergeCell ref="F22:F23"/>
    <mergeCell ref="G22:G23"/>
    <mergeCell ref="I22:I23"/>
    <mergeCell ref="J22:J23"/>
  </mergeCells>
  <printOptions horizontalCentered="1"/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RONZON</dc:creator>
  <cp:lastModifiedBy>Coralie RONZON</cp:lastModifiedBy>
  <cp:lastPrinted>2023-03-03T07:26:38Z</cp:lastPrinted>
  <dcterms:created xsi:type="dcterms:W3CDTF">2023-01-18T09:00:55Z</dcterms:created>
  <dcterms:modified xsi:type="dcterms:W3CDTF">2023-03-03T07:26:42Z</dcterms:modified>
</cp:coreProperties>
</file>